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180" activeTab="0"/>
  </bookViews>
  <sheets>
    <sheet name="Uzasadnienie" sheetId="1" r:id="rId1"/>
  </sheets>
  <definedNames>
    <definedName name="_xlfn.IFERROR" hidden="1">#NAME?</definedName>
    <definedName name="_xlnm.Print_Titles" localSheetId="0">'Uzasadnienie'!$11:$11</definedName>
  </definedNames>
  <calcPr fullCalcOnLoad="1"/>
</workbook>
</file>

<file path=xl/sharedStrings.xml><?xml version="1.0" encoding="utf-8"?>
<sst xmlns="http://schemas.openxmlformats.org/spreadsheetml/2006/main" count="451" uniqueCount="350">
  <si>
    <t>UZASADNIENIE</t>
  </si>
  <si>
    <t>1. Przedmiot regulacji</t>
  </si>
  <si>
    <t>2. Omówienie podstawy prawnej</t>
  </si>
  <si>
    <t>3. Konsultacje wymagane przepisami prawa (łącznie z przepisami wewnętrznymi)</t>
  </si>
  <si>
    <t xml:space="preserve">Zgodnie z istniejącym stanem prawnym nie ma konieczności skierowania projektu uchwały do konsultacji.  </t>
  </si>
  <si>
    <t>Lp.</t>
  </si>
  <si>
    <t>Treść</t>
  </si>
  <si>
    <t>Plan przed zmianą</t>
  </si>
  <si>
    <t>Zwiększenia</t>
  </si>
  <si>
    <t>Zmniejszenia</t>
  </si>
  <si>
    <t>Przeniesienia między zadaniami  w ramach tej samej klasyfikacji budżetowej</t>
  </si>
  <si>
    <t>Plan po zmianach</t>
  </si>
  <si>
    <t>I.</t>
  </si>
  <si>
    <t>Dochody</t>
  </si>
  <si>
    <t>OGÓŁEM</t>
  </si>
  <si>
    <t>Transport i łączność</t>
  </si>
  <si>
    <t xml:space="preserve">Różne rozliczenia </t>
  </si>
  <si>
    <t>Pomoc społeczna</t>
  </si>
  <si>
    <t>II.</t>
  </si>
  <si>
    <t>Wydatki</t>
  </si>
  <si>
    <t>5. Ocena skutków regulacji:</t>
  </si>
  <si>
    <t>Zmiany w treści uchwały:</t>
  </si>
  <si>
    <t>1.</t>
  </si>
  <si>
    <t>§ 1 ust. 1 dotyczący dochodów budżetowych</t>
  </si>
  <si>
    <t>2.</t>
  </si>
  <si>
    <t>§ 1 ust. 1 pkt 1 dotyczący dochodów bieżących</t>
  </si>
  <si>
    <t>3.</t>
  </si>
  <si>
    <t>4.</t>
  </si>
  <si>
    <t>§ 2 ust.1 dotyczący wydatków budżetowych</t>
  </si>
  <si>
    <t>5.</t>
  </si>
  <si>
    <t>§ 2 ust.1 pkt 1 dotyczący wydatków bieżących</t>
  </si>
  <si>
    <t>6.</t>
  </si>
  <si>
    <t>Zmiany załączników do uchwały budżetowej:</t>
  </si>
  <si>
    <t>III.</t>
  </si>
  <si>
    <t xml:space="preserve">             </t>
  </si>
  <si>
    <t>1)</t>
  </si>
  <si>
    <t>2)</t>
  </si>
  <si>
    <t>Oświata i wychowanie</t>
  </si>
  <si>
    <t>Drogi publiczne wojewódzkie</t>
  </si>
  <si>
    <t>7.</t>
  </si>
  <si>
    <t>§ 7 ust. 1 dotyczący dotacji udzielanych z budżetu województwa</t>
  </si>
  <si>
    <t>§ 7 ust. 1 pkt 2 dotyczący dotacji udzielanych z budżetu województwa jednostkom spoza sektora finansów publicznych</t>
  </si>
  <si>
    <t>8.</t>
  </si>
  <si>
    <t>Art. 211, 212, 214, 215, 217, 219 ust. 3, art. 222 ust. 1, 2 i 3, art. 235-237 i 258 ust. 1 pkt 1, 4 i ust. 3 ustawy z dnia 27 sierpnia 2009 r. o finansach publicznych określają zakres i wymogi, które musi spełniać uchwała budżetowa jednostki samorządu terytorialnego.</t>
  </si>
  <si>
    <t>9.</t>
  </si>
  <si>
    <t>Regionalne Programy Operacyjne 2014-2020 finansowane z udziałem środków Europejskiego Funduszu Rozwoju Regionalnego</t>
  </si>
  <si>
    <t>Regionalne Programy Operacyjne 2014-2020 finansowane z udziałem środków Europejskiego Funduszu Społecznego</t>
  </si>
  <si>
    <t>Pozostała działalność</t>
  </si>
  <si>
    <t>Ogrody botaniczne i zoologiczne oraz naturalne obszary i obiekty chronionej przyrody</t>
  </si>
  <si>
    <t xml:space="preserve">Parki krajobrazowe </t>
  </si>
  <si>
    <t>Ochrona zdrowia</t>
  </si>
  <si>
    <t>Szpitale ogólne</t>
  </si>
  <si>
    <t>Zwiększa się wydatki:</t>
  </si>
  <si>
    <t>Parki krajobrazowe</t>
  </si>
  <si>
    <t>Kultura i ochrona dziedzictwa narodowego</t>
  </si>
  <si>
    <t>Gospodarka komunalna i ochrona środowiska</t>
  </si>
  <si>
    <t>Pozostałe zadania w zakresie polityki społecznej</t>
  </si>
  <si>
    <t>Edukacyjna opieka wychowawcza</t>
  </si>
  <si>
    <t>Teatry</t>
  </si>
  <si>
    <t>Domy i ośrodki kultury, świetlice i kluby</t>
  </si>
  <si>
    <t>Biblioteki</t>
  </si>
  <si>
    <t>Promocja jednostek samorządu terytorialnego</t>
  </si>
  <si>
    <t>Administracja publiczna</t>
  </si>
  <si>
    <t>Specjalne ośrodki szkolno-wychowawcze</t>
  </si>
  <si>
    <t>010</t>
  </si>
  <si>
    <t>Rolnictwo i łowiectwo</t>
  </si>
  <si>
    <t>Urzędy marszałkowskie</t>
  </si>
  <si>
    <t>60013</t>
  </si>
  <si>
    <t xml:space="preserve">   1) na zadania bieżące w ramach:</t>
  </si>
  <si>
    <t>w kwocie</t>
  </si>
  <si>
    <t xml:space="preserve">o kwotę </t>
  </si>
  <si>
    <t>o kwotę</t>
  </si>
  <si>
    <t xml:space="preserve">   2) na zadania inwestycyjne w ramach:</t>
  </si>
  <si>
    <t>§ 1 ust. 1 pkt 2 dotyczący dochodów majątkowych</t>
  </si>
  <si>
    <t>§ 2 ust.1 pkt 2 dotyczący wydatków majątkowych</t>
  </si>
  <si>
    <t>§ 7 ust. 1 pkt 1 dotyczący dotacji udzielanych z budżetu województwa jednostkom sektora finansów publicznych</t>
  </si>
  <si>
    <t>11.</t>
  </si>
  <si>
    <t>10.</t>
  </si>
  <si>
    <t>12.</t>
  </si>
  <si>
    <t>Przetwórstwo przemysłowe</t>
  </si>
  <si>
    <t>01095</t>
  </si>
  <si>
    <t>Określa się wydatki:</t>
  </si>
  <si>
    <t>90095</t>
  </si>
  <si>
    <t>Internaty i bursy szkolne</t>
  </si>
  <si>
    <t>Gospodarka mieszkaniowa</t>
  </si>
  <si>
    <t>Gospodarka gruntami i nieruchomościami</t>
  </si>
  <si>
    <t>Szkolnictwo wyższe i nauka</t>
  </si>
  <si>
    <t>Programy regionalne 2021-2027 finansowane z udziałem środków Europejskiego Funduszu Rozwoju Regionalnego</t>
  </si>
  <si>
    <t>Programy regionalne 2021-2027 finansowane z udziałem środków Europejskiego Funduszu Społecznego Plus</t>
  </si>
  <si>
    <t xml:space="preserve">Zgodnie z art. 18 pkt 6 ustawy z dnia 5 czerwca 1998 r. o samorządzie województwa (Dz. U. z 2022 r. poz. 2094, z późn. zm.) do właściwości Sejmiku Województwa należy uchwalanie budżetu województwa. W toku wykonywania budżetu uchwalonego w formie uchwały budżetowej na dany rok, organ stanowiący jednostki samorządu terytorialnego może dokonywać zmian w planie finansowym dochodów, wydatków, przychodów i rozchodów tej jednostki z wyłączeniem dzielenia rezerw ogólnej i celowych, którymi dysponuje zarząd jednostki samorządu terytorialnego na podstawie art. 222 ust. 4 ustawy z dnia 27 sierpnia 2009 r. o finansach publicznych (Dz. U. z 2023 r. poz. 1270, z późn. zm.). </t>
  </si>
  <si>
    <t>Działalność usługowa</t>
  </si>
  <si>
    <t>Rozwój przedsiębiorczości</t>
  </si>
  <si>
    <t>§ 12 pkt 1 dotyczący dochodów gromadzonych na wydzielonych rachunkach przez jednostki budżetowe prowadzące działalność określoną w ustawie Prawo oświatowe</t>
  </si>
  <si>
    <t>§ 12 pkt 2 dotyczący wydatków finansowanych dochodami gromadzonymi na wydzielonych rachunkach przez jednostki budżetowe prowadzące działalność określoną w ustawie Prawo oświatowe</t>
  </si>
  <si>
    <t>Biblioteki pedagogiczne</t>
  </si>
  <si>
    <t>§ 7 ust. 2 dotyczący dotacji przedmiotowych udzielanych z budżetu województwa dla przewoźników komunikacji kolejowej z tytułu świadczonych usług w zakresie publicznego transportu zbiorowego</t>
  </si>
  <si>
    <t>Krajowe pasażerskie przewozy kolejowe</t>
  </si>
  <si>
    <t>Szkoły policealne</t>
  </si>
  <si>
    <t>Szkoły podstawowe specjalne</t>
  </si>
  <si>
    <t>Szkoły zawodowe specjalne</t>
  </si>
  <si>
    <t>Placówki wychowania pozaszkolnego</t>
  </si>
  <si>
    <t>Wojewódzkie urzędy pracy</t>
  </si>
  <si>
    <r>
      <t xml:space="preserve">         pn. </t>
    </r>
    <r>
      <rPr>
        <i/>
        <sz val="10"/>
        <rFont val="Times New Roman"/>
        <family val="1"/>
      </rPr>
      <t>"Przebudowa wraz z rozbudową drogi wojewódzkiej Nr 270 Brześć Kujawski-Izbica Kujawska-Koło 
         od km 0+000 do km 29+023. Etap I od km 1+100 do km 7+762"</t>
    </r>
  </si>
  <si>
    <t xml:space="preserve">    - na zadania bieżące </t>
  </si>
  <si>
    <t xml:space="preserve">    - na zadania inwestycyjne</t>
  </si>
  <si>
    <t>Ośrodki wsparcia</t>
  </si>
  <si>
    <t>1. określenie dochodów:</t>
  </si>
  <si>
    <t>Niniejszą uchwałą dokonuje się zmian w zakresie planowanych  dochodów i wydatków oraz limitów wydatków na programy (projekty) finansowane ze środków zagranicznych. Ponadto dokonuje się zmian w planie dochodów gromadzonych na wydzielonych rachunkach przez jednostki budżetowe prowadzące działalność określoną w ustawie Prawo oświatowe i wydatków nimi finansowanych.</t>
  </si>
  <si>
    <t>Uchwała dotyczy zmiany budżetu Województwa Kujawsko-Pomorskiego na rok 2024 przyjętego uchwałą Nr LXIV/898/23 Sejmiku Województwa Kujawsko-Pomorskiego z dnia 18 grudnia 2023 r.</t>
  </si>
  <si>
    <t>4. Uzasadnienie merytoryczne - uzasadnienie do zmian w uchwale budżetowej na 2024 rok</t>
  </si>
  <si>
    <t>Załącznik nr 1 "Dochody budżetu Województwa Kujawsko-Pomorskiego wg źródeł pochodzenia. Plan na 2024 rok";</t>
  </si>
  <si>
    <t>Załącznik nr 2 "Dochody budżetu Województwa Kujawsko-Pomorskiego wg klasyfikacji budżetowej. Plan na 2024 rok";</t>
  </si>
  <si>
    <t>Załącznik nr 3 "Wydatki budżetu Województwa Kujawsko-Pomorskiego wg grup wydatków. Plan na 2024 rok";</t>
  </si>
  <si>
    <t>Załącznik nr 4 "Wydatki budżetu Województwa Kujawsko-Pomorskiego wg klasyfikacji budżetowej. Plan na 2024 rok";</t>
  </si>
  <si>
    <t>Załącznik nr 5 "Wynik budżetowy i finansowy. Plan na 2024 rok";</t>
  </si>
  <si>
    <t>Załącznik nr 6 "Projekty i działania realizowane w ramach Regionalnego Programu Operacyjnego Województwa Kujawsko-Pomorskiego 2014-2020. Plan na 2024 rok";</t>
  </si>
  <si>
    <t>Załącznik nr 7 "Projekty i działania realizowane w ramach Programu Fundusze Europejskie dla Kujaw i Pomorza 2021-2027. Plan na 2024 rok";</t>
  </si>
  <si>
    <t>Załącznik nr 8 "Pozostałe projekty i działania realizowane ze środków zagranicznych. Plan na 2024 rok";</t>
  </si>
  <si>
    <t>Załącznik nr 9 "Wydatki na zadania inwestycyjne. Plan na 2024 rok";</t>
  </si>
  <si>
    <t>Załącznik nr 10 "Dotacje udzielane z budżetu Województwa Kujawsko-Pomorskiego. Plan na 2024 rok";</t>
  </si>
  <si>
    <t>Załącznik nr 14 "Dochody i wydatki na zadania realizowane w drodze umów i porozumień między jednostkami samorządu terytorialnego. Plan na 2024 rok";</t>
  </si>
  <si>
    <t>Załącznik nr 15 "Dochody gromadzone na wydzielonych rachunkach oraz wydatki nimi finansowane. Plan na 2024 rok".</t>
  </si>
  <si>
    <t>Wynik budżetowy i finansowy na 2024 rok</t>
  </si>
  <si>
    <t>Zmianie ulega załącznik nr 5 do uchwały budżetowej pn. "Wynik budżetowy i finansowy. Plan na 2024 rok" w związku ze:</t>
  </si>
  <si>
    <t>Określa się wydatki na zadania przewidziane do realizacji przez Urząd Marszałkowski w Toruniu:</t>
  </si>
  <si>
    <r>
      <t xml:space="preserve"> - w kwocie 100.000 zł na zadanie pn. </t>
    </r>
    <r>
      <rPr>
        <i/>
        <sz val="10"/>
        <rFont val="Times New Roman"/>
        <family val="1"/>
      </rPr>
      <t>"Rozbiórka budynku gospodarczego MSCKZiU w Toruniu"</t>
    </r>
    <r>
      <rPr>
        <sz val="10"/>
        <rFont val="Times New Roman"/>
        <family val="1"/>
      </rPr>
      <t xml:space="preserve"> w związku ze znaczną degradacją budynku
   (powiększenie istniejących pęknięć, powstanie nowych do ok. 10 cm szerokości) i stanem technicznym zagrażającym zdrowiu i życiu; </t>
    </r>
  </si>
  <si>
    <r>
      <t xml:space="preserve">Określa się wydatki w kwocie 576.959 zł na jednoroczne zadanie inwestycyjne pn. </t>
    </r>
    <r>
      <rPr>
        <i/>
        <sz val="10"/>
        <rFont val="Times New Roman"/>
        <family val="1"/>
      </rPr>
      <t xml:space="preserve">"Przebudowa sieci elektroenergetycznej na potrzeby realizacji projektu pn. "Młyn Energii w Grudziądzu". </t>
    </r>
    <r>
      <rPr>
        <sz val="10"/>
        <rFont val="Times New Roman"/>
        <family val="1"/>
      </rPr>
      <t>Środki przeznaczone zostaną na pokrycie kosztów prac budowlanych związanych z przeniesieniem transformatora znajdującego się obecnie na działce, na której ma zostać wybudowany nowy budynek wielokondygnacyjny docelowo połączony z istniejącym obiektem Młyna Górnego, na działkę sąsiednią, poza obręb projektowanego budynku. Ponadto pokryte zostaną koszty usunięcia kolizji sieci elektroenergetycznej oraz przyłączenia do sieci elektroenergetycznej na działce przeznaczonej na cele parkingowe.</t>
    </r>
  </si>
  <si>
    <t>Zwiększa się o kwotę 262.953 zł dotację dla Wojewódzkiej i Miejskiej Biblioteki Publicznej w Bydgoszczy na działalność statutową w części finansowanej z dotacji od Miasta Bydgoszcz w związku z aneksem Nr 32 zawartym do Porozumienia w sprawie wspólnego prowadzenia Instytucji zwiększającym wysokość dotacji na utrzymanie sieci miejskich filii bibliotecznych w 2024 r. z kwoty 2.400.000 zł do kwoty 2.662.953 zł.</t>
  </si>
  <si>
    <t>Określa się wydatki w kwocie 600.000 zł na podwyższenie kapitału zakładowego spółki Kujawsko-Pomorska Agencja Innowacji Sp. z o.o. z przeznaczeniem na realizację zadań dotyczących nowego projektu grantowego pn. "Fundusz Badań i Wdrożeń 3.0" w ramach Programu Fundusze Europejskie dla Kujaw i Pomorza na lata 2021-2027, Działania 1.1. Wniesienie kapitału nastąpi poprzez objęcie 6.000 nowych udziałów o wartości nominalnej 100 zł każdy.</t>
  </si>
  <si>
    <t>Leczenie sanatoryjno-klimatyczne</t>
  </si>
  <si>
    <t>Zmniejsza się wydatki na bieżące utrzymanie:</t>
  </si>
  <si>
    <t xml:space="preserve"> - Zespołu Szkół Nr 33 Specjalnych o kwotę 2.833.456 zł;</t>
  </si>
  <si>
    <t xml:space="preserve"> - Zespołu Szkół Specjalnych Nr 1 w Ciechocinku o kwotę 2.622.742 zł.</t>
  </si>
  <si>
    <t>Powyższe środki przeniesione zostają w ramach planów finansowych jednostek do rozdziału 80102 w celu zastosowania właściwej klasyfikacji budżetowej dla wydatków ponoszonych na funkcjonowanie Zespołu zajęć pozalekcyjnych. Rozdział 85407 obejmuje placówki wychowania pozaszkolnego jako oddzielne podmioty, natomiast Zespół zajęć pozalekcyjnych stanowi integralną część szkoły podstawowej.</t>
  </si>
  <si>
    <t>Zwiększa się wydatki na bieżące utrzymanie:</t>
  </si>
  <si>
    <t>Powyższe środki przeniesione zostają w ramach planów finansowych jednostek z rozdziału 85407 w celu zastosowania właściwej klasyfikacji budżetowej dla wydatków ponoszonych na funkcjonowanie Zespołu zajęć pozalekcyjnych, który stanowi integralną część szkoły podstawowej.</t>
  </si>
  <si>
    <r>
      <t xml:space="preserve">Zmniejsza się wydatki na zadanie własne pn. </t>
    </r>
    <r>
      <rPr>
        <i/>
        <sz val="10"/>
        <rFont val="Times New Roman"/>
        <family val="1"/>
      </rPr>
      <t xml:space="preserve">"Fundusz Świadczeń Socjalnych nauczycieli emerytów i rencistów" </t>
    </r>
    <r>
      <rPr>
        <sz val="10"/>
        <rFont val="Times New Roman"/>
        <family val="1"/>
      </rPr>
      <t xml:space="preserve">w części ujętej w powyższym rozdziale łącznie o kwotę 103.286 zł, w tym: </t>
    </r>
  </si>
  <si>
    <t xml:space="preserve"> - w planie finansowym Zespołu Szkół Nr 33 Specjalnych o kwotę 18.779 zł;</t>
  </si>
  <si>
    <t xml:space="preserve"> - w planie finansowym Zespołu Szkół Specjalnych Nr 1 w Ciechocinku o kwotę 84.507 zł.</t>
  </si>
  <si>
    <t>Powyższe środki przeniesione zostają do rozdziału 80195 w celu zastosowania właściwej klasyfikacji budżetowej na odpis na zakładowy fundusz świadczeń socjalnych dotyczący nauczycieli emerytów i rencistów, którzy prowadzili zajęcia wychowawcze w ramach Zespołu zajęć pozalekcyjnych.</t>
  </si>
  <si>
    <t>Zmniejsza się o kwotę 450 zł dochody z tytułu wynagrodzenia dla płatnika składek ZUS oraz płatnika podatku dochodowego od osób fizycznych osiągane przez Zespół Szkół Specjalnych Nr 1 w Ciechocinku. Powyższa kwota przeniesiona zostaje do rozdziału 80102 w związku ze zmianami po stronie wydatków związanych z funkcjonowaniem Zespołu zajęć pozalekcyjnych.</t>
  </si>
  <si>
    <t>Określa się dochody w kwocie 450 zł z tytułu wynagrodzenia dla płatnika składek ZUS oraz płatnika podatku dochodowego od osób fizycznych osiągane przez Zespół Szkół Specjalnych Nr 1 w Ciechocinku. Powyższa kwota przeniesiona zostaje z rozdziału 85407 w związku ze zmianami po stronie wydatków związanych z funkcjonowaniem Zespołu zajęć pozalekcyjnych.</t>
  </si>
  <si>
    <r>
      <t xml:space="preserve">1) na zadanie własne pn. </t>
    </r>
    <r>
      <rPr>
        <i/>
        <sz val="10"/>
        <rFont val="Times New Roman"/>
        <family val="1"/>
      </rPr>
      <t xml:space="preserve">"Fundusz Świadczeń Socjalnych nauczycieli emerytów i rencistów" </t>
    </r>
    <r>
      <rPr>
        <sz val="10"/>
        <rFont val="Times New Roman"/>
        <family val="1"/>
      </rPr>
      <t xml:space="preserve">w części ujętej w powyższym rozdziale łącznie 
    o kwotę 103.286 zł, w tym: </t>
    </r>
  </si>
  <si>
    <t xml:space="preserve">    - w planie finansowym Zespołu Szkół Nr 33 Specjalnych o kwotę 18.779 zł;</t>
  </si>
  <si>
    <t xml:space="preserve">    - w planie finansowym Zespołu Szkół Specjalnych Nr 1 w Ciechocinku o kwotę 84.507 zł.</t>
  </si>
  <si>
    <t xml:space="preserve">    Powyższe środki przeniesione zostają z rozdziału 85495 w celu zastosowania właściwej klasyfikacji budżetowej na odpis na zakładowy fundusz
    świadczeń socjalnych dotyczący nauczycieli emerytów i rencistów, którzy prowadzili zajęcia wychowawcze w ramach Zespołu zajęć
    pozalekcyjnych;</t>
  </si>
  <si>
    <r>
      <t xml:space="preserve">Określa się wydatki w kwocie 75.000 zł na zadanie własne pn. </t>
    </r>
    <r>
      <rPr>
        <i/>
        <sz val="10"/>
        <rFont val="Times New Roman"/>
        <family val="1"/>
      </rPr>
      <t>"Zakup pomocy dydaktycznych"</t>
    </r>
    <r>
      <rPr>
        <sz val="10"/>
        <rFont val="Times New Roman"/>
        <family val="1"/>
      </rPr>
      <t xml:space="preserve"> w planie finansowym Kujawsko-Pomorskiego Specjalnego Ośrodka Szkolno-Wychowawczego w Toruniu z przeznaczeniem na zakup sprzętu szkolnego i pomocy dydaktycznych do pracowni utworzonych dla zawodów ogrodnik, pracownik pomocniczy gastronomii oraz murarz-tynkarz.</t>
    </r>
  </si>
  <si>
    <t>Zwiększa się wydatki w planie finansowym Urzędu Marszałkowskiego:</t>
  </si>
  <si>
    <r>
      <t xml:space="preserve"> - o kwotę 300.000 zł na zadanie własne pn. </t>
    </r>
    <r>
      <rPr>
        <i/>
        <sz val="10"/>
        <rFont val="Times New Roman"/>
        <family val="1"/>
      </rPr>
      <t>"Remonty budynków i infrastruktury towarzyszącej"</t>
    </r>
    <r>
      <rPr>
        <sz val="10"/>
        <rFont val="Times New Roman"/>
        <family val="1"/>
      </rPr>
      <t xml:space="preserve"> w związku ze wzrostem szacowanych kosztów
   remontu w budynku przy ul. Kopernika 4 w Toruniu obejmującego remont elewacji, stolarki okiennej, zewnętrznego wyjścia ewakuacyjnego 
   i przebudowę instalacji klimatyzacji oraz wzmocnienia fundamentów;</t>
    </r>
  </si>
  <si>
    <t>Lokalny transport zbiorowy</t>
  </si>
  <si>
    <t>Określa się planowane dochody z tytułu środków z Funduszu rozwoju przewozów autobusowych w kwocie 20.291.450 zł w związku z:</t>
  </si>
  <si>
    <t xml:space="preserve"> - umową zawartą pomiędzy Województwem a Wojewodą Kujawsko-Pomorskim o dopłatę ze środków Funduszu na okres od 1 stycznia do 
   31 grudnia 2024 r. do realizacji zadań dotyczących zapewnienia funkcjonowania publicznego transportu zbiorowego w zakresie przewozów 
   autobusowych o charakterze użyteczności publicznej (18.555.976,57 zł);</t>
  </si>
  <si>
    <t xml:space="preserve"> - wpływem środków na sfinansowanie przewozów zrealizowanych w listopadzie i grudniu 2023 r. zgodnie z umowami o dopłatę ze środków
   Funduszu zawartymi pomiędzy Województwem a Wojewodą Kujawsko-Pomorskim w 2023 r. (1.735.473,32 zł).</t>
  </si>
  <si>
    <r>
      <t>W ramach zadania pn.</t>
    </r>
    <r>
      <rPr>
        <i/>
        <sz val="10"/>
        <rFont val="Times New Roman"/>
        <family val="1"/>
      </rPr>
      <t xml:space="preserve"> "Zapewnienie funkcjonowania publicznego transportu zbiorowego w zakresie przewozów autobusowych o charakterze użyteczności publicznej" </t>
    </r>
    <r>
      <rPr>
        <sz val="10"/>
        <rFont val="Times New Roman"/>
        <family val="1"/>
      </rPr>
      <t>określa się wydatki w kwocie 20.291.450 zł przewidziane do sfinansowania ze środków Funduszu rozwoju przewozów autobusowych o charakterze użyteczności publicznej. Zmiana wynika z:</t>
    </r>
  </si>
  <si>
    <t xml:space="preserve"> - umowy zawartej pomiędzy Województwem a Wojewodą Kujawsko-Pomorskim o dopłatę ze środków Funduszu na okres od 1 stycznia do 
   31 grudnia 2024 r. do realizacji zadań dotyczących zapewnienia funkcjonowania publicznego transportu zbiorowego w zakresie przewozów 
   autobusowych o charakterze użyteczności publicznej (18.555.976,57 zł);</t>
  </si>
  <si>
    <t xml:space="preserve"> - wpływu środków na sfinansowanie przewozów zrealizowanych w listopadzie i grudniu 2023 r. zgodnie z umowami o dopłatę ze środków Funduszu
   zawartymi pomiędzy Województwem a Wojewodą Kujawsko-Pomorskim w 2023 r. (1.735.473,32 zł).</t>
  </si>
  <si>
    <t xml:space="preserve">    - Tucholskiego Parku Krajobrazowego w kwocie 66.000 zł z przeznaczeniem na przygotowanie dokumentacji niezbędnej do sporządzenia 
      wniosku o dofinansowanie projektu pn. "Realizacja funkcji Rezerwatu Biosfery Bory Tucholskie przez Województwo Kujawsko-Pomorskie 
      w celu ochrony najcenniejszych siedlisk i podniesienia świadomości społecznych aspektów zrównoważonego rozwoju w oparciu o zasoby 
      naturalne"; </t>
  </si>
  <si>
    <t xml:space="preserve">    - Urzędu Marszałkowskiego w kwocie 200.000 zł z przeznaczeniem na przygotowanie dokumentacji niezbędnej do sporządzenia wniosków 
      o dofinansowanie projektów: "Wzmocnienie potencjału systemu ochrony przyrody na terenie województwa kujawsko-pomorskiego, poprzez 
      wykonanie inwentaryzacji i waloryzacji przyrodniczej oraz kulturowej na terenie parków krajobrazowych województwa kujawsko-pomorskiego
      wraz z opracowaniem projektów planów ochrony parków krajobrazowych", "Animatorzy i Strażnicy dla Zielonego Ładu" oraz "Zielone znam -
      o zielone dbam";</t>
  </si>
  <si>
    <t>Określa się wydatki w kwocie 1.298.000 zł na podwyższenie kapitału zakładowego spółki Regionalny Ośrodek Edukacji Ekologicznej sp. z o.o. z przeznaczeniem na wkład własny w projekcie pn. "Krótki Łańcuch Żywności - pilotaż w Toruniu" współfinansowanym w ramach PROW 2014-2020 oraz pokrycie kosztów robót dodatkowych w projektach pn. "Edukacja ekologiczna i ochrona bioróżnorodności w Ośrodkach Edukacji Ekologicznej województwa kujawsko-pomorskiego" i "Edukacja ekologiczna i ochrona bioróżnorodności w Ośrodkach Edukacji Ekologicznej województwa kujawsko-pomorskiego" realizowanych w ramach RPO WK-P 2014-2020, Działania 4.5. Wniesienie kapitału nastąpi poprzez objęcie 1.298 nowych udziałów o wartości nominalnej 1.000 zł każdy.</t>
  </si>
  <si>
    <r>
      <t xml:space="preserve">Zwiększa się o kwotę 5.000.000 zł wydatki zaplanowane na zadanie wieloletnie pn. </t>
    </r>
    <r>
      <rPr>
        <i/>
        <sz val="10"/>
        <rFont val="Times New Roman"/>
        <family val="1"/>
      </rPr>
      <t>"Promocja Województwa Kujawsko-Pomorskiego w ramach współpracy z przewoźnikami lotniczymi",</t>
    </r>
    <r>
      <rPr>
        <sz val="10"/>
        <rFont val="Times New Roman"/>
        <family val="1"/>
      </rPr>
      <t xml:space="preserve"> tj. do kwoty planowanej do poniesienia w 2024 roku na promocję w liniach lotniczych oraz na krajowych i międzynarodowych trasach lotniczych. Zwiększa się ogólną wartość zadania.</t>
    </r>
  </si>
  <si>
    <t>Zwiększa się wydatki zaplanowane na działalność statutową:</t>
  </si>
  <si>
    <t xml:space="preserve"> - Pałacu Lubostroń w Lubostroniu o kwotę 300.000 zł z przeznaczeniem m.in. na pokrycie kosztów funkcjonowania parku maszynowo-
   narzędziowego, prac pielęgnacyjnych w parku, wykonania zaleceń pokontrolnych i audytowych w budynkach Pałacu, bieżących napraw 
   i usunięcia usterek w zespole pałacowo-parkowym oraz na zakup małej architektury parkowej.</t>
  </si>
  <si>
    <t xml:space="preserve"> - Kujawsko-Pomorskiego Centrum Dziedzictwa w Toruniu o kwotę 455.000 zł z przeznaczeniem na pokrycie kosztów funkcjonowania Muzeum 
   Borów Tucholskich w Tucholi, włączonego w strukturę organizacyjną instytucji;</t>
  </si>
  <si>
    <t>Określa się dotacje inwestycyjne dla:</t>
  </si>
  <si>
    <t>Zwiększa się dotacje zaplanowane dla Kujawsko-Pomorskiego Centrum Edukacji i Innowacji w Toruniu na:</t>
  </si>
  <si>
    <t>Pomoc zagraniczna</t>
  </si>
  <si>
    <r>
      <t xml:space="preserve">Określa się wydatki na zadanie własne pn. </t>
    </r>
    <r>
      <rPr>
        <i/>
        <sz val="10"/>
        <rFont val="Times New Roman"/>
        <family val="1"/>
      </rPr>
      <t>"Pomoc zagraniczna dla społeczności lokalnych i regionalnych na obszarze Ukrainy"</t>
    </r>
    <r>
      <rPr>
        <sz val="10"/>
        <rFont val="Times New Roman"/>
        <family val="1"/>
      </rPr>
      <t xml:space="preserve"> łącznie w kwocie 1.000.000 zł, w tym wydatki bieżące w kwocie 381.091 zł oraz wydatki inwestycyjne w kwocie 618.909 zł z przeznaczeniem na zakup leków, produktów higienicznych, materiałów opatrunkowych i sprzętu medycznego dla Chmielnickiego Szpitala Obwodowego.</t>
    </r>
  </si>
  <si>
    <t>Zwiększa się o kwotę 230.000 zł dotację zaplanowaną dla Kujawsko-Pomorskiego Teatru Muzycznego na działalność statutową w związku z koniecznością zabezpieczenia środków na pokrycie kosztów procesowych związanych z toczącym się postępowaniem przeciwko wykonawcy inwestycji pn. "Wykonanie robót budowlanych polegających na remoncie, przebudowie i modernizacji istniejącego Zespołu Pałacowo Parkowego w miejscowości Wieniec koło Włocławka wraz z infrastrukturą zewnętrzną i zagospodarowaniem terenu Parku".</t>
  </si>
  <si>
    <t>Określa się dotację inwestycyjną w kwocie 10.200 zł dla Kujawsko-Pomorskiego Teatru Muzycznego w Toruniu z przeznaczeniem na zakup systemu monitoringu do Sali Weneckiej.</t>
  </si>
  <si>
    <t xml:space="preserve"> - przeprowadzenie badań geologicznych gruntu pod przyszły oddział Instytucji w Inowrocławiu o kwotę 138.000 zł (dotacja bieżąca) w celu
   zabezpieczenia środków na wykonanie projektu robót geologicznych, odwiertów badawczych oraz dokumentacji powykonawczej.</t>
  </si>
  <si>
    <t>Plany zagospodarowania przestrzennego</t>
  </si>
  <si>
    <t xml:space="preserve"> - w kwocie 190.333 zł na partnerski Projekt REIiHE przewidziany do realizacji w latach 2024-2028 w ramach Programu Interreg Europa w związku
   z jego zaakceptowaniem przez Komitet Monitorujący Program. Projekt dotyczy dziedzictwa religijnego na obszarach wiejskich. Jego celem jest
   zwiększenie wiedzy i zdolności partnerów do ulepszania instrumentów polityki regionalnej poprzez działania koncentrujące się na ponownym
   użytkowaniu, reorganizacji i przemyśleniu dziedzictwa religijnego, prowadząc do lepszego zarządzania i zmian strukturalnych. Wydatki w kwocie
   152.266 zł sfinansowane zostaną ze środków zagranicznych natomiast kwota 38.067 zł stanowi środki własne województwa;</t>
  </si>
  <si>
    <t xml:space="preserve">    - w kwocie 165.787 zł z przeznaczeniem na pokrycie kosztów dostępu do infrastruktury;</t>
  </si>
  <si>
    <t xml:space="preserve">    - w kwocie 41.423 zł z przeznaczeniem na pokrycie kosztów dostępu do infrastruktury.</t>
  </si>
  <si>
    <t>Określa się wydatki finansowane z dotacji od jednostek samorządu terytorialnego na dotowanie kolejowych przewozów pasażerskich:</t>
  </si>
  <si>
    <t>Zwiększa się dochody z tytułu dotacji od jednostek samorządu terytorialnego łącznie o kwotę 1.771.615 zł, w tym:</t>
  </si>
  <si>
    <t>1) Działania 8.24 Usługi społeczne i zdrowotne:</t>
  </si>
  <si>
    <r>
      <t xml:space="preserve">1) łącznie w kwocie 563.864 zł na zadanie własne pn. </t>
    </r>
    <r>
      <rPr>
        <i/>
        <sz val="10"/>
        <rFont val="Times New Roman"/>
        <family val="1"/>
      </rPr>
      <t>"Przygotowanie dokumentacji na potrzeby realizacji projektów w ramach FEdKP
    2021-2027",</t>
    </r>
    <r>
      <rPr>
        <sz val="10"/>
        <rFont val="Times New Roman"/>
        <family val="1"/>
      </rPr>
      <t xml:space="preserve"> w tym w planie finansowym:</t>
    </r>
  </si>
  <si>
    <t xml:space="preserve">    - Zespołu Parków Krajobrazowych nad Dolną Wisłą w kwocie 47.864 zł z przeznaczeniem na pokrycie kosztów przygotowania studium
      wykonalności i dokumentacji technicznej oraz dokumentacji projektowanej budynków gospodarczych na potrzeby projektu pn. "Czynna 
      ochrona gatunków i siedlisk nad dolną Wisłą";</t>
  </si>
  <si>
    <t xml:space="preserve">    - Gostynińsko-Włocławskiego Parku Krajobrazowego w kwocie 30.000 zł z przeznaczeniem na pokrycie kosztów sporządzenia studium
      wykonalności dla projektu pn. "Ochrona różnorodności biologicznej poprzez ochronę owadów zapylających na terenie Województwa 
      Kujawsko-Pomorskiego";</t>
  </si>
  <si>
    <t>Przedszkola</t>
  </si>
  <si>
    <t>Dokonuje się zmian w zadaniach inwestycyjnych ujętych w planie finansowym Zarządu Dróg Wojewódzkich w Bydgoszczy polegających na:</t>
  </si>
  <si>
    <t>zwiększeniem planowanych dochodów o kwotę 132.373.693,00 zł, tj. do kwoty 1.899.097.654,00 zł;</t>
  </si>
  <si>
    <t>2. określeniu wydatków finansowanych z dotacji od jednostek samorządu terytorialnego w ramach:</t>
  </si>
  <si>
    <t xml:space="preserve">    1) jednorocznych zadań inwestycyjnych, tj.:</t>
  </si>
  <si>
    <t xml:space="preserve">    2) wieloletnich zadań inwestycyjnych, tj.:</t>
  </si>
  <si>
    <r>
      <t xml:space="preserve">        a) w kwocie 971.019 zł w ramach zadania pn. </t>
    </r>
    <r>
      <rPr>
        <i/>
        <sz val="10"/>
        <rFont val="Times New Roman"/>
        <family val="1"/>
      </rPr>
      <t xml:space="preserve">"Wykup gruntu" </t>
    </r>
    <r>
      <rPr>
        <sz val="10"/>
        <rFont val="Times New Roman"/>
        <family val="1"/>
      </rPr>
      <t>w związku z udzieleniem pomocy finansowej przez:</t>
    </r>
  </si>
  <si>
    <t xml:space="preserve">            - Gminę Barcin na pokrycie kosztów związanych z wykupem gruntów dla zadania "Przebudowa wraz z rozbudową drogi wojewódzkiej nr 254
              Brzoza-Łabiszyn-Barcin-Mogilno-Wylatowo (odcinek Brzoza-Barcin). Odcinek II od km 13+280 do km 22+400" (462.628,81 zł);</t>
  </si>
  <si>
    <t xml:space="preserve">            - Gminę Miasto Radziejów na pokrycie kosztów związanych z wykupem gruntów dla zadania "Rozbudowa drogi wojewódzkiej nr 266
              ul. Szybka w Radziejowie od km 44+340 do km 45+730 o budowę ścieżki rowerowej" (30.295 zł);</t>
  </si>
  <si>
    <t xml:space="preserve">            - Gminę Zakrzewo na pokrycie kosztów związanych z wykupem gruntów dla zadania "Budowa ścieżki pieszo-rowerowej w miejscowości
              Siniarzewo" (2.500 zł) oraz "Budowa ścieżki pieszo-rowerowej w miejscowości Seroczki-Zakrzewo" (300.000 zł);</t>
  </si>
  <si>
    <r>
      <t xml:space="preserve">        b) w kwocie 60.000 zł w ramach zadania pn. </t>
    </r>
    <r>
      <rPr>
        <i/>
        <sz val="10"/>
        <rFont val="Times New Roman"/>
        <family val="1"/>
      </rPr>
      <t>"Drogi wojewódzkie - modernizacja dróg"</t>
    </r>
    <r>
      <rPr>
        <sz val="10"/>
        <rFont val="Times New Roman"/>
        <family val="1"/>
      </rPr>
      <t xml:space="preserve"> w związku z udzieleniem pomocy finansowej przez 
            Gminę Zławieś Wielka na realizację zadania "Odnowa nawierzchni DW 546 na odcinku Rzęczkowo - Łążyn od km 4+770 do km 7+676 
            dł. 2,906 km";</t>
    </r>
  </si>
  <si>
    <r>
      <t xml:space="preserve">       a) w kwocie 724.880 zł w ramach zadania pn. </t>
    </r>
    <r>
      <rPr>
        <i/>
        <sz val="10"/>
        <rFont val="Times New Roman"/>
        <family val="1"/>
      </rPr>
      <t xml:space="preserve">"Prace projektowe związane z Nową Perspektywą Finansową 2021-2027" </t>
    </r>
    <r>
      <rPr>
        <sz val="10"/>
        <rFont val="Times New Roman"/>
        <family val="1"/>
      </rPr>
      <t>w związku 
           z udzieleniem pomocy finansowej przez:</t>
    </r>
  </si>
  <si>
    <t xml:space="preserve"> - określenie wydatków niekwalifikowalnych w łącznej kwocie 1.865.067 zł, w tym finansowanych ze środków własnych województwa w kwocie
   800.000 zł oraz z dotacji od jednostek samorządu terytorialnego w kwocie 1.065.067 zł na pokrycie kosztów robót dodatkowych i uzupełniających;</t>
  </si>
  <si>
    <r>
      <t xml:space="preserve">Określa się dotację celową w kwocie 37.229 zł dla Gminy Rypin na dofinansowanie inwestycji pn. </t>
    </r>
    <r>
      <rPr>
        <i/>
        <sz val="10"/>
        <rFont val="Times New Roman"/>
        <family val="1"/>
      </rPr>
      <t xml:space="preserve">"Rozbudowa drogi wojewódzkiej nr 534 od miejscowości Ostrowite do skrzyżowania z ul. Kościuszki w Rypinie polegająca na budowie ścieżki pieszo-rowerowej" </t>
    </r>
    <r>
      <rPr>
        <sz val="10"/>
        <rFont val="Times New Roman"/>
        <family val="1"/>
      </rPr>
      <t>zgodnie z zawartą umową w sprawie współpracy i współdziałania przy realizacji zadania.</t>
    </r>
  </si>
  <si>
    <t>Pomoc materialne dla uczniów o charakterze motywacyjnym</t>
  </si>
  <si>
    <r>
      <t xml:space="preserve">Zwiększa się o kwotę 36.900 zł wydatki zaplanowane na zadanie wieloletnie pn. </t>
    </r>
    <r>
      <rPr>
        <i/>
        <sz val="10"/>
        <rFont val="Times New Roman"/>
        <family val="1"/>
      </rPr>
      <t>"Aktualizacja Planu gospodarki odpadami województwa kujawsko-pomorskiego"</t>
    </r>
    <r>
      <rPr>
        <sz val="10"/>
        <rFont val="Times New Roman"/>
        <family val="1"/>
      </rPr>
      <t xml:space="preserve"> w związku ze zmianą przepisów dotyczących sposobu i formy sporządzania planu gospodarki odpadami oraz wzoru planu inwestycyjnego i koniecznością zabezpieczenia środków na dodatkowe prace związane z dostosowaniem przedłożonego przez wykonawcę projektu do obowiązującego prawa.</t>
    </r>
  </si>
  <si>
    <t xml:space="preserve"> - Działanie 6.2 Rewitalizacja obszarów miejskich i ich obszarów funkcjonalnych łącznie w kwocie 396.817 zł w tym wydatki bieżące w kwocie 7.017 zł
   oraz wydatki inwestycyjne w kwocie 389.800 zł;</t>
  </si>
  <si>
    <t>W celu dostosowania planu wydatków do wielkości prognozowanego współfinansowania krajowego dla projektów przewidzianych do realizacji w 2024 r. przez beneficjentów Programu Fundusze Europejskie dla Kujaw i Pomorza 2021-2027 zmniejsza się wydatki na:</t>
  </si>
  <si>
    <t xml:space="preserve"> - Priorytet FEKP.08 Fundusze europejskie na wsparcie w obszarze rynku pracy, edukacji i włączenia społecznego na zadania bieżące o kwotę 
   500.000 zł.</t>
  </si>
  <si>
    <t xml:space="preserve">W celu dostosowania planu wydatków do wielkości prognozowanego współfinansowania krajowego dla projektów przewidzianych do realizacji w 2024 r. przez beneficjentów Programu Fundusze Europejskie dla Kujaw i Pomorza 2021-2027 zwiększa się o kwotę 1.000.000 zł wydatki bieżące na Priorytet FEKP.08 Fundusze europejskie na wsparcie w obszarze rynku pracy, edukacji i włączenia społecznego. </t>
  </si>
  <si>
    <t xml:space="preserve"> - Urzędu Marszałkowskiego w kwocie 3.485.520 zł;</t>
  </si>
  <si>
    <t xml:space="preserve"> - Kujawsko-Pomorskiego Centrum Edukacji Nauczycieli w Bydgoszczy w kwocie 352.790 zł.</t>
  </si>
  <si>
    <r>
      <t xml:space="preserve">Określa się wydatki w kwocie 150.000 zł na zadanie własne pn. </t>
    </r>
    <r>
      <rPr>
        <i/>
        <sz val="10"/>
        <rFont val="Times New Roman"/>
        <family val="1"/>
      </rPr>
      <t>"Przygotowanie dokumentacji na potrzeby realizacji projektów w ramach FEdKP 2021-2027"</t>
    </r>
    <r>
      <rPr>
        <sz val="10"/>
        <rFont val="Times New Roman"/>
        <family val="1"/>
      </rPr>
      <t xml:space="preserve"> z przeznaczeniem na przygotowanie dokumentacji aplikacyjnej dla projektu pn. 'Rozwój małej retencji wodnej w województwie kujawsko-pomorskim".</t>
    </r>
  </si>
  <si>
    <t>Określa się wydatki w kwocie 179.942 zł na partnerski Projekt FISSH przewidziany do realizacji w latach 2024-2028 w ramach Programu Interreg Europa w związku z jego zaakceptowaniem przez Komitet Monitorujący Program. Celem projektu jest poprawa i zwiększenie wsparcia biznesowego dla transformacji w kierunku zrównoważonego rozwoju (ekologicznego, ekonomicznego i społecznego) małych i średnich przedsiębiorstw przemysłu spożywczego przy pomocy skutecznych narzędzi i praktyk z regionów partnerskich. Wydatki w kwocie 143.954 zł sfinansowane zostaną ze środków zagranicznych natomiast kwota 35.988 zł stanowi środki własne województwa.</t>
  </si>
  <si>
    <t>2) w kwocie 290.133 zł w związku z podpisaniem z Powiatem Toruńskim, Gminą Miasta Toruń, Gminą Lubicz, Gminą Obrowo i Gminą Czernikowo
    umowy o przyznaniu pomocy finansowej w formie dotacji celowej na realizację wojewódzkich kolejowych przewozów pasażerskich na odcinku 
    linii kolejowej nr 27 Nasielsk - Toruń Wschodni od stacji Czernikowo do stacji Toruń Wschodni oraz na odcinku linii kolejowej nr 353 Poznań
    Wschód - Skandawa na odcinku Toruń Główny - Toruń Wschodni w okresie od dnia 10 grudnia 2023 r. do dnia 14 grudnia 2024 r., w tym:</t>
  </si>
  <si>
    <t xml:space="preserve">            - Gminę Łysomice i Powiat Toruński na realizację zadania "Budowa obwodnicy Łysomic - Opracowanie Studium Techniczno-Ekonomiczno-
              Środowiskowego wraz z uzyskaniem decyzji o środowiskowych uwarunkowaniach zgody na realizację przedsięwzięcia" (164.000 zł);</t>
  </si>
  <si>
    <t xml:space="preserve">            - Gminę Chełmża, Miasto Chełmża i Powiat Toruński na realizację zadania "Budowa obwodnicy miasta Chełmży - Opracowanie Studium
              Techniczno-Ekonomiczno-Środowiskowego wraz z uzyskaniem decyzji o środowiskowych uwarunkowaniach zgody na realizację
              przedsięwzięcia" (276.750 zł);</t>
  </si>
  <si>
    <t>3. zwiększeniu wydatków na jednoroczne zadania inwestycyjne:</t>
  </si>
  <si>
    <t xml:space="preserve"> - przeniesienie kwoty 822.930 zł pomiędzy źródłami finansowania poprzez zmniejszenie wydatków finansowanych ze środków własnych
   województwa przy jednoczesnym określeniu wydatków finansowanych z dotacji od jednostek samorządu terytorialnego.</t>
  </si>
  <si>
    <r>
      <t xml:space="preserve"> - o kwotę 123.000 zł na zadanie pn. </t>
    </r>
    <r>
      <rPr>
        <i/>
        <sz val="10"/>
        <rFont val="Times New Roman"/>
        <family val="1"/>
      </rPr>
      <t xml:space="preserve">"Wydatki inwestycyjne" </t>
    </r>
    <r>
      <rPr>
        <sz val="10"/>
        <rFont val="Times New Roman"/>
        <family val="1"/>
      </rPr>
      <t>w celu urealnienia planu na pokrycie kosztów wymiany pionów grzewczych i wodno-
   kanalizacyjnych w budynku przy ul. Targowa 13-15 w Toruniu w wyniku wzrostu cen.</t>
    </r>
  </si>
  <si>
    <r>
      <t xml:space="preserve">Zwiększa się o kwotę 1.256.445 zł wydatki zaplanowane na wieloletnie zadanie inwestycyjne pn. </t>
    </r>
    <r>
      <rPr>
        <i/>
        <sz val="10"/>
        <rFont val="Times New Roman"/>
        <family val="1"/>
      </rPr>
      <t>"Opracowanie dokumentacji projektowej dla strategicznych zadań w szpitalach wojewódzkich"</t>
    </r>
    <r>
      <rPr>
        <sz val="10"/>
        <rFont val="Times New Roman"/>
        <family val="1"/>
      </rPr>
      <t xml:space="preserve"> ujęte w planie finansowym Urzędu Marszałkowskiego w związku z niewydatkowaniem w roku 2023 części środków na przygotowanie dokumentacji projektowej zadania pn. "Centrum Rehabilitacji i Edukacji Zdrowotnej Smukała KPCP "Aktywne starzenie się" i koniecznością przeniesienia ich na rok 2024. Ogólna wartość zadania nie ulega zmianie.</t>
    </r>
  </si>
  <si>
    <t>2) Działania 8.25 Usługi Wsparcia rodziny i pieczy zastępczej:</t>
  </si>
  <si>
    <t xml:space="preserve"> - Priorytet FEKP.06 Fundusze europejskie na rzecz zwiększenia dostępności regionalnej infrastruktury dla mieszkańców łącznie o kwotę 144.146 zł, 
   w tym wydatki bieżące o kwotę 70.000 zł oraz wydatki inwestycyjne o kwotę 74.146 zł;</t>
  </si>
  <si>
    <t xml:space="preserve">W celu dostosowania planu wydatków do wielkości prognozowanego współfinansowania krajowego dla projektów przewidzianych do realizacji w 2024 r. przez beneficjentów Programu Fundusze Europejskie dla Kujaw i Pomorza 2021-2027 zmniejsza się o kwotę 520.000 zł w planie finansowanym Wojewódzkiego Urzędu Pracy w Toruniu wydatki bieżące na Priorytet FEKP.08 Fundusze europejskie na wsparcie w obszarze rynku pracy, edukacji i włączenia społecznego. </t>
  </si>
  <si>
    <r>
      <t xml:space="preserve">Zwiększa się o kwotę 2.887.425 zł wydatki zaplanowane na jednoroczne zadanie inwestycyjne pn. </t>
    </r>
    <r>
      <rPr>
        <i/>
        <sz val="10"/>
        <rFont val="Times New Roman"/>
        <family val="1"/>
      </rPr>
      <t xml:space="preserve">"Modernizacja warsztatów kształcenia zawodowego w KPSOSW im. J. Korczaka w Toruniu" </t>
    </r>
    <r>
      <rPr>
        <sz val="10"/>
        <rFont val="Times New Roman"/>
        <family val="1"/>
      </rPr>
      <t>ujęte w planie finansowym Urzędu Marszałkowskiego. Zmiana wynika z konieczności zabezpieczenia środków na wykonanie robót dodatkowych niezbędnych do dokończenia budowy oraz na zakup wyposażenia do pracowni kształcenia zawodowego.</t>
    </r>
  </si>
  <si>
    <r>
      <t>Zwiększa się o kwotę 1.470.000 zł wydatki zaplanowane na zadanie własne pn.</t>
    </r>
    <r>
      <rPr>
        <i/>
        <sz val="10"/>
        <rFont val="Times New Roman"/>
        <family val="1"/>
      </rPr>
      <t xml:space="preserve"> "Krzewienie tradycji harcerstwa"</t>
    </r>
    <r>
      <rPr>
        <sz val="10"/>
        <rFont val="Times New Roman"/>
        <family val="1"/>
      </rPr>
      <t xml:space="preserve"> z przeznaczeniem na pokrycie kosztów związanych z organizacją Międzynarodowego Zlotu Harcerzy i Skautów "Wicek 2024", XL Ogólnopolskiego Rajdu Kopernikańskiego, obchodów rocznicy urodzin i śmierci bł. ks. Stefana Frelichowskiego, wyprawy reprezentacji Chorągwi Kujawsko-Pomorskiej ZHP z okazji 80. Rocznicy Bitwy pod Monet Cassino oraz na realizację projektu "Kwatermistrz na medal".</t>
    </r>
  </si>
  <si>
    <t xml:space="preserve"> - w kwocie 151.200 zł na partnerski Projekt DANUBE4all przewidziany do realizacji w latach 2024-2027 w ramach Programu Horyzont Europa 
   w związku z podpisaniem umowy z Uniwersytetem Zasobów Naturalnych i Nauk Przyrodniczych. Celem projektu jest zaangażowanie 
   społeczności i organizacji społeczeństwa obywatelskiego w zarządzanie renaturyzacją rzek i trenów podmokłych oraz identyfikacja najlepszych
   narzędzi i strategii skutecznego partnerstwa publiczno-prywatno-społecznego w celu współtworzenia skutecznych rozwiązań w zakresie ochrony,
   monitorowania i finansowania rzek i terenów podmokłych. Powyższa kwota sfinansowana zostanie ze środków zagranicznych;</t>
  </si>
  <si>
    <t xml:space="preserve"> - Wojewódzkiego Ośrodka Animacji Kultury w Toruniu w kwocie 294.050 zł na pokrycie kosztów wykonania klimatyzacji w pomieszczeniach
   Ośrodka zlokalizowanych na 4, 5 i 6 piętrze w obiekcie przy ul. Kościuszki 75-77. Powyższa kwota przeznaczona zostanie na zakup i montaż 
   systemu klimatyzacji VRF składającego się z agregatu i 18 jednostek wewnętrznych ściennych, wykonanie instalacji freonowych, skroplin 
   i komunikacji oraz na doprowadzenie zasilania elektrycznego do urządzeń.</t>
  </si>
  <si>
    <t xml:space="preserve">    - Brodnickiego Parku Krajobrazowego w kwocie 20.000 zł z przeznaczeniem na opracowanie planu inwestycyjnego na potrzeby wniosku 
      o dofinansowanie projektu pn. "Ochrona czynna chronionych gatunków zwierząt na obszarze Województwa Kujawsko-Pomorskiego";</t>
  </si>
  <si>
    <r>
      <t xml:space="preserve">Zwiększa się w planie finansowym Gostyńsko-Włocławskiego Parku Krajobrazowego wydatki finansowane z dotacji z Wojewódzkiego Funduszu Ochrony Środowiska i Gospodarki Wodnej w Toruniu o kwotę 3.001 zł na zadanie wieloletnie pn. </t>
    </r>
    <r>
      <rPr>
        <i/>
        <sz val="10"/>
        <rFont val="Times New Roman"/>
        <family val="1"/>
      </rPr>
      <t>"Kampania edukacyjna "Nasza Misja - Niska Emisja"</t>
    </r>
    <r>
      <rPr>
        <sz val="10"/>
        <rFont val="Times New Roman"/>
        <family val="1"/>
      </rPr>
      <t xml:space="preserve">  w związku z przeniesieniem środków niewydatkowanych w roku 2023. Zmniejsza się ogólną wartość zadania w wyniku urealnienia wydatków poniesionych przez parki krajobrazowe w roku poprzednim.</t>
    </r>
  </si>
  <si>
    <t>Zwiększa się planowane dochody z tytułu dotacji od jednostek samorządu terytorialnego łącznie o kwotę 3.932.789 zł w związku z udzieleniem pomocy finansowej przez:</t>
  </si>
  <si>
    <t xml:space="preserve"> - Gminę Barcin na pokrycie kosztów związanych z wykupem gruntów dla zadania "Przebudowa wraz z rozbudową drogi wojewódzkiej nr 254
   Brzoza-Łabiszyn-Barcin-Mogilno-Wylatowo (odcinek Brzoza-Barcin). Odcinek II od km 13+280 do km 22+400" (462.628,81 zł);</t>
  </si>
  <si>
    <t xml:space="preserve"> - Gminę Miasto Radziejów na pokrycie kosztów związanych z wykupem gruntów dla zadania "Rozbudowa drogi wojewódzkiej nr 266 ul. Szybka 
   w Radziejowie od km 44+340 do km 45+730 o budowę ścieżki rowerowej" (30.295 zł);</t>
  </si>
  <si>
    <t xml:space="preserve"> - Gminę Zakrzewo na pokrycie kosztów związanych z wykupem gruntów dla zadania "Budowa ścieżki pieszo-rowerowej w miejscowości Siniarzewo"
   (2.500 zł) oraz "Budowa ścieżki pieszo-rowerowej w miejscowości Seroczki-Zakrzewo" (300.000 zł);</t>
  </si>
  <si>
    <t xml:space="preserve"> - Gminę Zławieś Wielka na realizację zadania "Odnowa nawierzchni DW 546 na odcinku Rzęczkowo - Łążyn od km 4+770 do km 7+676 dł. 2,906 km"
   (60.000 zł);</t>
  </si>
  <si>
    <t xml:space="preserve">            - Gminę Radzyń Chełmiński i Powiat Grudziądzki na realizację zadania "Budowa obwodnicy miasta Radzyń Chełmiński - Opracowanie 
              Studium Techniczno-Ekonomiczno- Środowiskowego wraz z uzyskaniem decyzji o środowiskowych uwarunkowaniach zgody na realizację
              przedsięwzięcia" (284.130 zł);</t>
  </si>
  <si>
    <t xml:space="preserve"> - Gminę Radzyń Chełmiński (142.065 zł) i Powiat Grudziądzki (142.065 zł) na realizację zadania "Budowa obwodnicy miasta Radzyń Chełmiński -
   Opracowanie Studium Techniczno-Ekonomiczno- Środowiskowego wraz z uzyskaniem decyzji o środowiskowych uwarunkowaniach zgody na
   realizację przedsięwzięcia";</t>
  </si>
  <si>
    <t xml:space="preserve"> - Gminę Chełmża (92.250 zł), Miasto Chełmża (92.250 zł) i Powiat Toruński (92.250 zł) na realizację zadania "Budowa obwodnicy miasta Chełmży -
   Opracowanie Studium Techniczno- Ekonomiczno-Środowiskowego wraz z uzyskaniem decyzji o środowiskowych uwarunkowaniach zgody na
   realizację przedsięwzięcia";</t>
  </si>
  <si>
    <t xml:space="preserve"> - Gminę Łysomice (82.000 zł) i Powiat Toruński (82.000 zł) na realizację zadania "Budowa obwodnicy Łysomic - Opracowanie Studium Techniczno-
   Ekonomiczno-Środowiskowego wraz z uzyskaniem decyzji o środowiskowych uwarunkowaniach zgody na realizację przedsięwzięcia";</t>
  </si>
  <si>
    <r>
      <t xml:space="preserve"> - Gminę Barcin na projekt pn.</t>
    </r>
    <r>
      <rPr>
        <i/>
        <sz val="10"/>
        <rFont val="Times New Roman"/>
        <family val="1"/>
      </rPr>
      <t xml:space="preserve"> "Przebudowa wraz z rozbudową drogi wojewódzkiej Nr 254 Brzoza-Łabiszyn-Barcin-Mogilno-Wylatowo (odcinek
   Brzoza-Barcin). Odcinek II od km 13+280 do km 22+400" </t>
    </r>
    <r>
      <rPr>
        <sz val="10"/>
        <rFont val="Times New Roman"/>
        <family val="1"/>
      </rPr>
      <t>realizowany w ramach programu Fundusze Europejskie dla Kujaw i Pomorza
   2021-2027, Działania 4.03 (1.887.997 zł).</t>
    </r>
  </si>
  <si>
    <t>1) na zadania bieżące w ramach:</t>
  </si>
  <si>
    <t xml:space="preserve">      - Poddziałania 1.5.2 Wsparcie procesu umiędzynarodowienia przedsiębiorstw, na projekty:</t>
  </si>
  <si>
    <r>
      <t xml:space="preserve">        pn. </t>
    </r>
    <r>
      <rPr>
        <i/>
        <sz val="10"/>
        <rFont val="Times New Roman"/>
        <family val="1"/>
      </rPr>
      <t>"Kujawy + Pomorze - promocja potencjału gospodarczego regionu - edycja II"</t>
    </r>
  </si>
  <si>
    <r>
      <t xml:space="preserve">        pn. "</t>
    </r>
    <r>
      <rPr>
        <i/>
        <sz val="10"/>
        <rFont val="Times New Roman"/>
        <family val="1"/>
      </rPr>
      <t>Invest in BiT CITY 2. Promocja potencjału gospodarczego oraz promocja atrakcyjności
        inwestycyjnej miast prezydenckich województwa kujawsko-pomorskiego"</t>
    </r>
  </si>
  <si>
    <t>2) na zadania inwestycyjne w ramach:</t>
  </si>
  <si>
    <r>
      <t xml:space="preserve">        pn. </t>
    </r>
    <r>
      <rPr>
        <i/>
        <sz val="10"/>
        <rFont val="Times New Roman"/>
        <family val="1"/>
      </rPr>
      <t>"Infostrada Kujaw i Pomorza 2.0"</t>
    </r>
  </si>
  <si>
    <r>
      <t xml:space="preserve">        pn. </t>
    </r>
    <r>
      <rPr>
        <i/>
        <sz val="10"/>
        <rFont val="Times New Roman"/>
        <family val="1"/>
      </rPr>
      <t>"Budowa kujawsko-pomorskiego systemu udostępniania elektronicznej dokumentacji medycznej 
        - I etap"</t>
    </r>
  </si>
  <si>
    <t xml:space="preserve">     - Działania 5.1 Infrastruktura drogowa, na projekty:</t>
  </si>
  <si>
    <t xml:space="preserve">     - Działania 2.1 Wysoka dostępność i jakość e-usług publicznych, na projekty: </t>
  </si>
  <si>
    <r>
      <t xml:space="preserve">        pn. </t>
    </r>
    <r>
      <rPr>
        <i/>
        <sz val="10"/>
        <rFont val="Times New Roman"/>
        <family val="1"/>
      </rPr>
      <t>"Przebudowa wraz z rozbudową drogi wojewódzkiej Nr 254 Brzoza - Łabiszyn-Barcin - Mogilno-
        Wylatowo (odcinek Brzoza - Barcin). Odcinek I od km 0+069 do km 13+280"</t>
    </r>
  </si>
  <si>
    <r>
      <t xml:space="preserve">        pn. </t>
    </r>
    <r>
      <rPr>
        <i/>
        <sz val="10"/>
        <rFont val="Times New Roman"/>
        <family val="1"/>
      </rPr>
      <t>"Przebudowa drogi wojewódzkiej Nr 249 wraz z uruchomieniem przeprawy promowej przez Wisłę 
        na wysokości Solca Kujawskiego i Czarnowa"</t>
    </r>
  </si>
  <si>
    <r>
      <t xml:space="preserve">        pn. </t>
    </r>
    <r>
      <rPr>
        <i/>
        <sz val="10"/>
        <rFont val="Times New Roman"/>
        <family val="1"/>
      </rPr>
      <t>"Rozbudowa drogi wojewódzkiej Nr 270 Brześć Kujawski-Izbica Kujawska-Koło od km 0+000 do
        km 29+023-Budowa obwodnicy m. Lubraniec"</t>
    </r>
  </si>
  <si>
    <r>
      <t xml:space="preserve">        pn. </t>
    </r>
    <r>
      <rPr>
        <i/>
        <sz val="10"/>
        <rFont val="Times New Roman"/>
        <family val="1"/>
      </rPr>
      <t>"Przebudowa wraz z rozbudową drogi wojewódzkiej Nr 270 Brześć Kujawski-Izbica Kujawska-Koło 
        od km 0+000 do km 29+023. Etap I od km 1+100 do km 7+762"</t>
    </r>
  </si>
  <si>
    <r>
      <t xml:space="preserve">        pn. </t>
    </r>
    <r>
      <rPr>
        <i/>
        <sz val="10"/>
        <rFont val="Times New Roman"/>
        <family val="1"/>
      </rPr>
      <t>"Rozbudowa drogi wojewódzkiej Nr 548 Stolno-Wąbrzeźno od km 0+005 do km 29+619 
        z wyłączeniem węzła autostradowego w m. Lisewo od km 14+144 do km 15+146"</t>
    </r>
  </si>
  <si>
    <r>
      <t xml:space="preserve">        pn. </t>
    </r>
    <r>
      <rPr>
        <i/>
        <sz val="10"/>
        <rFont val="Times New Roman"/>
        <family val="1"/>
      </rPr>
      <t>"Przebudowa drogi wojewódzkiej nr 265 Brześć Kujawski-Kowal-Gostynin na odcinku Kowal -
        granica województwa od km 19+117 do km 34+025"</t>
    </r>
  </si>
  <si>
    <r>
      <t xml:space="preserve">        pn. </t>
    </r>
    <r>
      <rPr>
        <i/>
        <sz val="10"/>
        <rFont val="Times New Roman"/>
        <family val="1"/>
      </rPr>
      <t>"Przebudowa wraz z rozbudową drogi wojewódzkiej Nr 254 Brzoza-Łabiszyn-Barcin-Mogilno-
        Wylatowo (odcinek Brzoza-Barcin). Odcinek II od km 13+280 do km 22+400"</t>
    </r>
  </si>
  <si>
    <r>
      <t xml:space="preserve">        pn. </t>
    </r>
    <r>
      <rPr>
        <i/>
        <sz val="10"/>
        <rFont val="Times New Roman"/>
        <family val="1"/>
      </rPr>
      <t>"Przebudowa i rozbudowa drogi wojewódzkiej Nr 559 na odcinku Lipno - Kamień Kotowy - 
        granica województwa"</t>
    </r>
  </si>
  <si>
    <r>
      <t xml:space="preserve">        pn. </t>
    </r>
    <r>
      <rPr>
        <i/>
        <sz val="10"/>
        <rFont val="Times New Roman"/>
        <family val="1"/>
      </rPr>
      <t>"Przebudowa wraz z rozbudową drogi wojewódzkiej nr 265 Brześć Kujawski - Gostynin od km 
        0+003 do km 19+117"</t>
    </r>
  </si>
  <si>
    <r>
      <t xml:space="preserve">     - Poddziałania 6.3.2 Inwestycje w infrastrukturę kształcenia zawodowego, na projekt pn. </t>
    </r>
    <r>
      <rPr>
        <i/>
        <sz val="10"/>
        <rFont val="Times New Roman"/>
        <family val="1"/>
      </rPr>
      <t>"Kwalifikacyjne 
       Kursy Zawodowe twoją zawodową szansą - nowe formy praktycznej nauki zawodu w Kujawsko-
       Pomorskim Centrum Kształcenia Zawodowego w Bydgoszczy"</t>
    </r>
  </si>
  <si>
    <r>
      <t xml:space="preserve">         pn. </t>
    </r>
    <r>
      <rPr>
        <i/>
        <sz val="10"/>
        <rFont val="Times New Roman"/>
        <family val="1"/>
      </rPr>
      <t>"Przebudowa wraz z rozbudową drogi wojewódzkiej Nr 254 Brzoza - Łabiszyn-Barcin - Mogilno-
         Wylatowo (odcinek Brzoza - Barcin). Odcinek I od km 0+069 do km 13+280"</t>
    </r>
  </si>
  <si>
    <t xml:space="preserve">      - Działania 5.1 Infrastruktura drogowa, na projekty:</t>
  </si>
  <si>
    <r>
      <t xml:space="preserve">         pn. </t>
    </r>
    <r>
      <rPr>
        <i/>
        <sz val="10"/>
        <rFont val="Times New Roman"/>
        <family val="1"/>
      </rPr>
      <t>"Rozbudowa drogi wojewódzkiej Nr 270 Brześć Kujawski-Izbica Kujawska-Koło od km 0+000 do
         km 29+023-Budowa obwodnicy m. Lubraniec"</t>
    </r>
  </si>
  <si>
    <t xml:space="preserve">      - Poddziałania 6.1.2 Inwestycje w infrastrukturę społeczną</t>
  </si>
  <si>
    <t xml:space="preserve">      - Działania 6.2 Rewitalizacja obszarów miejskich i ich obszarów funkcjonalnych</t>
  </si>
  <si>
    <t>Dokonuje się zmian w dochodach z tytułu dotacji celowych z budżetu państwa (budżet środków krajowych) stanowiących refundację wydatków poniesionych  na projekty realizowane w latach poprzednich w ramach Regionalnego Programu Operacyjnego Województwa Kujawsko-Pomorskiego 2014-2020 poprzez:</t>
  </si>
  <si>
    <t xml:space="preserve">      - Poddziałania 6.4.1 Rewitalizacja obszarów miejskich i ich obszarów funkcjonalnych w ramach ZIT</t>
  </si>
  <si>
    <t>2. zmniejszenie dochodów w ramach Poddziałania 6.1.1 Inwestycje w infrastrukturę zdrowotną:</t>
  </si>
  <si>
    <t xml:space="preserve"> - w kwocie 259.906 zł na Priorytet FEKP.05 Fundusze europejskie na wzmacnianie potencjałów endogenicznych regionu;</t>
  </si>
  <si>
    <t xml:space="preserve"> - o kwotę 200.000 zł na Priorytet FEKP.05 Fundusze europejskie na wzmacnianie potencjałów endogenicznych regionu;</t>
  </si>
  <si>
    <t>Jednocześnie zmniejsza się dochody majątkowe z tytułu dotacji celowej z budżetu państwa (budżet środków krajowych) zaplanowane dla Instytucji Zarządzającej na współfinansowanie projektów przewidzianych do realizacji w ramach Programu Fundusze Europejskie dla Kujaw i Pomorza 2021-2027 łącznie o kwotę 484.146 zł, w tym:</t>
  </si>
  <si>
    <t>Określa się dochody majątkowe z tytułu dotacji celowej z budżetu państwa (budżet środków krajowych) stanowiące dotację dla Instytucji pośredniczącej ZIT na współfinansowanie projektów przewidzianych do realizacji w ramach Programu Fundusze Europejskie dla Kujaw i Pomorza 2021-2027 łącznie w kwocie 484.146 zł, w tym:</t>
  </si>
  <si>
    <t xml:space="preserve">  1) na zadania bieżące w ramach:</t>
  </si>
  <si>
    <t xml:space="preserve">      - Działania 8.24 Usługi społeczne i zdrowotne, na projekty:</t>
  </si>
  <si>
    <r>
      <t xml:space="preserve">        pn. </t>
    </r>
    <r>
      <rPr>
        <i/>
        <sz val="10"/>
        <rFont val="Times New Roman"/>
        <family val="1"/>
      </rPr>
      <t>"Opieka długoterminowa - kształcenie kadr Etap I"</t>
    </r>
  </si>
  <si>
    <r>
      <t xml:space="preserve">        pn. </t>
    </r>
    <r>
      <rPr>
        <i/>
        <sz val="10"/>
        <rFont val="Times New Roman"/>
        <family val="1"/>
      </rPr>
      <t>"Kujawsko-Pomorska Teleopieka Etap I"</t>
    </r>
  </si>
  <si>
    <t xml:space="preserve">      - Działania 8.25 Usługi wsparcia rodziny i pieczy zastępczej, na projekty:</t>
  </si>
  <si>
    <r>
      <t xml:space="preserve">        pn. </t>
    </r>
    <r>
      <rPr>
        <i/>
        <sz val="10"/>
        <rFont val="Times New Roman"/>
        <family val="1"/>
      </rPr>
      <t>"Trampolina 4 - etap I"</t>
    </r>
  </si>
  <si>
    <r>
      <t xml:space="preserve">        pn. </t>
    </r>
    <r>
      <rPr>
        <i/>
        <sz val="10"/>
        <rFont val="Times New Roman"/>
        <family val="1"/>
      </rPr>
      <t>"Rodzina w centrum Etap I"</t>
    </r>
  </si>
  <si>
    <r>
      <t xml:space="preserve">      - Działania 8.08 Wsparcie w obszarze zdrowia, na projekt pn. </t>
    </r>
    <r>
      <rPr>
        <i/>
        <sz val="10"/>
        <rFont val="Times New Roman"/>
        <family val="1"/>
      </rPr>
      <t>"Zdrowiej w pracy i po pracy - II edycja"</t>
    </r>
  </si>
  <si>
    <r>
      <t xml:space="preserve">  2) na zadania inwestycyjne w ramach Działania 8.24 Usługi społeczne i zdrowotne, na projekt pn. </t>
    </r>
    <r>
      <rPr>
        <i/>
        <sz val="10"/>
        <rFont val="Times New Roman"/>
        <family val="1"/>
      </rPr>
      <t>"Opieka
      długoterminowa - kształcenie kadr Etap I"</t>
    </r>
  </si>
  <si>
    <t xml:space="preserve"> - w kwocie 131.000 zł na zadania bieżące dla Instytucji pośredniczącej WUP.</t>
  </si>
  <si>
    <t xml:space="preserve"> - o kwotę 290.133 zł w związku z podpisaniem z Powiatem Toruńskim, Gminą Miasta Toruń, Gminą Lubicz, Gminą Obrowo i Gminą Czernikowo
    umowy o przyznaniu pomocy finansowej w formie dotacji celowej na realizację wojewódzkich kolejowych przewozów pasażerskich na odcinku 
    linii kolejowej nr 27 Nasielsk - Toruń Wschodni od stacji Czernikowo do stacji Toruń Wschodni oraz na odcinku linii kolejowej nr 353 Poznań
    Wschód - Skandawa na odcinku Toruń Główny - Toruń Wschodni w okresie od dnia 10 grudnia 2023 r. do dnia 14 grudnia 2024 r.</t>
  </si>
  <si>
    <t>Zmiany wynikają ze złożonego do Ministerstwa Funduszy i Polityki Regionalnej wniosku o aktualizację Rocznego planu udzielania dotacji celowej z budżetu państwa w 2024 r. w ramach Regionalnego Programu Operacyjnego Województwa Kujawsko-Pomorskiego na lata 2014-2020.</t>
  </si>
  <si>
    <t xml:space="preserve"> - w kwocie 224.240 zł na Priorytet FEKP.06 Fundusze europejskie na rzecz zwiększenia dostępności regionalnej infrastruktury dla mieszkańców.</t>
  </si>
  <si>
    <t xml:space="preserve"> - o kwotę 284.146 zł na Priorytet FEKP.06 Fundusze europejskie na rzecz zwiększenia dostępności regionalnej infrastruktury dla mieszkańców.</t>
  </si>
  <si>
    <r>
      <t xml:space="preserve">      - Działania 8.11 Wychowanie przedszkolne, na projekt pn. </t>
    </r>
    <r>
      <rPr>
        <i/>
        <sz val="10"/>
        <rFont val="Times New Roman"/>
        <family val="1"/>
      </rPr>
      <t>"Dwujęzyczne przedszkolaki Kujaw i Pomorza"</t>
    </r>
  </si>
  <si>
    <r>
      <t xml:space="preserve">      - Działania 8.21 Działania na rzecz budowania zdolności organizacji społeczeństwa obywatelskiego,
        na projekt pn. </t>
    </r>
    <r>
      <rPr>
        <i/>
        <sz val="10"/>
        <rFont val="Times New Roman"/>
        <family val="1"/>
      </rPr>
      <t>"Rozwój NGO siłą Kujaw i Pomorza"</t>
    </r>
  </si>
  <si>
    <t xml:space="preserve"> - w kwocie 78.406 zł na zadania bieżące oraz w kwocie 106.196 zł na zadania inwestycyjne dla Instytucji pośredniczącej ZIT;</t>
  </si>
  <si>
    <t>Powyższe zmiany nie wpływają na deficyt budżetowy.</t>
  </si>
  <si>
    <t>zwiększeniem planowanych wydatków o kwotę 132.373.693,00 zł, tj. do kwoty 1 965.147.280,00 zł.</t>
  </si>
  <si>
    <t xml:space="preserve"> - o kwotę 1.481.482 zł w związku z podpisaniem z Województwem Mazowieckiem umowy na dofinansowanie realizacji wojewódzkich kolejowych
    przewozów pasażerskich na odcinku linii kolejowej nr 27 Nasielsk - Toruń Wschodni od granicy województwa mazowieckiego z województwem
    kujawsko-pomorskim do stacji Sierpc w okresie od dnia 10 grudnia 2023 r. do dnia 14 grudnia 2024 r.;</t>
  </si>
  <si>
    <t>Określa się dochody z tytułu dotacji celowych z budżetu państwa (budżet środków europejskich) stanowiące refundację wydatków poniesionych  na projekty realizowane w latach poprzednich w ramach Regionalnego Programu Operacyjnego Województwa Kujawsko-Pomorskiego 2014-2020:</t>
  </si>
  <si>
    <t>Określa się dochody z tytułu dotacji celowych z budżetu państwa (budżet środków krajowych) w kwocie 388.525 zł stanowiące refundację wydatków poniesionych w latach poprzednich na koszty zatrudnienia w ramach Pomocy Technicznej RPO WK-P na lata 2014-2020, Działania 12.1 Wsparcie procesu zarządzania i wdrażania RPO, zgodnie ze złożonym do Ministerstwa Funduszy i Polityki Regionalnej wnioskiem o aktualizację Rocznego planu udzielania dotacji celowej z budżetu państwa w 2024 r. w ramach Regionalnego Programu Operacyjnego Województwa Kujawsko-Pomorskiego na lata 2014-2020.</t>
  </si>
  <si>
    <t>Określa się dochody z tytułu dotacji celowej z budżetu państwa (budżet środków krajowych) stanowiące dotacje dla Instytucji pośredniczących na współfinansowanie projektów przewidzianych do realizacji w ramach Programu Fundusze Europejskie dla Kujaw i Pomorza 2021-2027 Priorytetu FEKP.08 Fundusze europejskie na wsparcie w obszarze rynku pracy, edukacji i włączenia społecznego:</t>
  </si>
  <si>
    <t>Jednocześnie zmniejsza się dochody z tytułu dotacji celowej z budżetu państwa (budżet środków krajowych) zaplanowane dla Instytucji Zarządzającej na współfinansowanie projektów przewidzianych do realizacji w ramach Programu Fundusze Europejskie dla Kujaw i Pomorza 2021-2027 Priorytetu FEKP.08 łącznie o kwotę 835.602 zł, w tym na zadania bieżące o kwotę 729.406 zł oraz na zadania inwestycyjne o kwotę 106.196 zł.</t>
  </si>
  <si>
    <t>Określa się dochody pochodzące z innych źródeł zagranicznych w kwocie 174.000 zł stanowiące pierwszą transzę środków na realizację projektu DANUBE4all przewidzianego do realizacji w ramach Programu Horyzont Europa, zgodnie z umową o finansowanie zawartą z Uniwersytetem Zasobów Naturalnych i Nauk Przyrodniczych we Wiedniu.</t>
  </si>
  <si>
    <t>Zwiększa się o kwotę 262.953 zł planowane dochody z tytułu dotacji od jednostek samorządu terytorialnego zgodnie z aneksem Nr 32 do Porozumienia zawartego z Miastem Bydgoszcz w sprawie wspólnego prowadzenia Wojewódzkiej i Miejskiej Biblioteki Publicznej w Bydgoszczy zwiększającym wysokość dotacji na utrzymanie sieci miejskich filii bibliotecznych w 2024 r. z kwoty 2.400.000 zł do kwoty 2.662.953 zł.</t>
  </si>
  <si>
    <t>Określa się dochody z tytułu z tytułu dotacji z funduszy celowych w kwocie 41.991 zł, w tym dochody bieżące w kwocie 6.991 zł oraz dochody majątkowe w kwocie 35.000 zł w związku z wyrażeniem zgody przez Wyższą Szkołę Gospodarki w Bydgoszczy na wydłużenie terminu realizacji grantu pt. "Wdecki Park Krajobrazowy - turystyka bez barier" i otrzymaniem dofinansowania ze środków Państwowego Funduszu Rehabilitacji Osób Niepełnosprawnych na jego dokończenie w 2024 r.</t>
  </si>
  <si>
    <t>Zwiększa się dochody z funduszy celowych o kwotę 3.001 zł w związku z przeniesieniem z roku 2023 części niewykorzystanych środków z Wojewódzkiego Funduszu Ochrony Środowiska i Gospodarki Wodnej w Toruniu na realizację przez parki krajobrazowe przedsięwzięcia pn. Kampania edukacyjna "Nasza Misja - Niska Emisja".</t>
  </si>
  <si>
    <r>
      <t xml:space="preserve">Określa się dochody bieżące z tytułu dotacji celowej z budżetu państwa (budżet środków europejskich) w kwocie 14.889.875 zł na projekt pn. </t>
    </r>
    <r>
      <rPr>
        <i/>
        <sz val="10"/>
        <rFont val="Times New Roman"/>
        <family val="1"/>
      </rPr>
      <t>"Kujawy+Pomorze - promocja potencjału gospodarczego regionu - edycja III"</t>
    </r>
    <r>
      <rPr>
        <sz val="10"/>
        <rFont val="Times New Roman"/>
        <family val="1"/>
      </rPr>
      <t xml:space="preserve"> przewidziany do realizacji w ramach Programu Fundusze Europejskie dla Kujaw i Pomorza 2021-2027, Działania 1.03.</t>
    </r>
  </si>
  <si>
    <t>Określa się dochody z tytułu dotacji celowych z budżetu państwa (budżet środków europejskich) przeznaczonych na projekty przewidziane do realizacji w ramach Programu Fundusze Europejskie dla Kujaw i Pomorza 2021-2027:</t>
  </si>
  <si>
    <t>Określa się dochody z tytułu dotacji celowych z budżetu państwa (budżet środków krajowych) przeznaczonych na projekty przewidziane do realizacji w ramach Programu Fundusze Europejskie dla Kujaw i Pomorza 2021-2027:</t>
  </si>
  <si>
    <r>
      <t>Dokonuje się zmian w wydatkach inwestycyjnych zaplanowanych na projekt pn.</t>
    </r>
    <r>
      <rPr>
        <i/>
        <sz val="10"/>
        <rFont val="Times New Roman"/>
        <family val="1"/>
      </rPr>
      <t xml:space="preserve"> "Przebudowa wraz z rozbudową drogi wojewódzkiej Nr 254 Brzoza-Łabiszyn-Barcin-Mogilno-Wylatowo (odcinek Brzoza-Barcin). Odcinek II od km 13+280 do km 22+400" </t>
    </r>
    <r>
      <rPr>
        <sz val="10"/>
        <rFont val="Times New Roman"/>
        <family val="1"/>
      </rPr>
      <t>realizowany w ramach Programu Fundusze Europejskie dla Kujaw i Pomorza 2021-2027, Działania 4.03:</t>
    </r>
  </si>
  <si>
    <r>
      <t xml:space="preserve">Określa się wydatki w kwocie 17.517.500 zł na projekt pn. </t>
    </r>
    <r>
      <rPr>
        <i/>
        <sz val="10"/>
        <rFont val="Times New Roman"/>
        <family val="1"/>
      </rPr>
      <t>"Kujawy+Pomorze - promocja potencjału gospodarczego regionu - edycja III"</t>
    </r>
    <r>
      <rPr>
        <sz val="10"/>
        <rFont val="Times New Roman"/>
        <family val="1"/>
      </rPr>
      <t xml:space="preserve">  przewidziany do realizacji przez Urząd Marszałkowski w latach 2023-2026 w ramach Programu Fundusze Europejskie dla Kujaw i Pomorza 2021-2027, Działania 1.03. Celem projektu jest zwiększenie poziomu handlu zagranicznego w kontekście podmiotów z sektora MŚP, zwiększenie potencjału regionalnej gospodarki, by efektywnie konkurowała na rynkach międzynarodowych oraz promocja inteligentnych specjalizacji regionu. W ramach projektu zaplanowano wydarzenia kulturalne wykorzystujące walory regionu, promocję przedsiębiorców w produkcjach filmowych oraz udział przedsiębiorców w targach tematycznych, wydarzeniach okołotargowych oraz misjach gospodarczych. Wydatki w kwocie 14.889.875 zł sfinansowane zostaną z budżetu środków europejskich, natomiast kwota 2.627.625 zł stanowi środki własne województwa.</t>
    </r>
  </si>
  <si>
    <t>1) w kwocie 1.481.482 zł w związku z podpisaniem z Województwem Mazowieckiem umowy na dofinansowanie realizacji wojewódzkich kolejowych
    przewozów pasażerskich na odcinku linii kolejowej nr 27 Nasielsk - Toruń Wschodni od granicy województwa mazowieckiego z województwem
    kujawsko-pomorskim do stacji Sierpc w okresie od dnia 10 grudnia 2023 r. do dnia 14 grudnia 2024 r., w tym:</t>
  </si>
  <si>
    <t xml:space="preserve">    - w kwocie 1.315.695 zł z przeznaczeniem na zadanie IV pakiet G - linie kolejowe: nr 27 od Sierpca do Torunia, nr 353 od Torunia Głównego od
      Torunia Wschodniego; linia komunikacyjna Toruń-Sierpc;</t>
  </si>
  <si>
    <r>
      <t xml:space="preserve">     - o kwotę 10.000.000 zł na zadanie pn. </t>
    </r>
    <r>
      <rPr>
        <i/>
        <sz val="10"/>
        <rFont val="Times New Roman"/>
        <family val="1"/>
      </rPr>
      <t>"Drogi wojewódzkie - modernizacja dróg"</t>
    </r>
    <r>
      <rPr>
        <sz val="10"/>
        <rFont val="Times New Roman"/>
        <family val="1"/>
      </rPr>
      <t>;</t>
    </r>
  </si>
  <si>
    <r>
      <t xml:space="preserve">     - o kwotę 3.500.000 zł na zadanie pn. </t>
    </r>
    <r>
      <rPr>
        <i/>
        <sz val="10"/>
        <rFont val="Times New Roman"/>
        <family val="1"/>
      </rPr>
      <t>"Modernizacja dróg kluczowych Regionalnego planu transportowego województwa kujawsko-
       pomorskiego na lata 2021-2027"</t>
    </r>
    <r>
      <rPr>
        <sz val="10"/>
        <rFont val="Times New Roman"/>
        <family val="1"/>
      </rPr>
      <t>;</t>
    </r>
  </si>
  <si>
    <t xml:space="preserve">    w związku z ciągłym wzrostem cen materiałów i usług na rynku budowlanym i koniecznością zabezpieczenia środków na podpisanie umów
    na zadania ujęte w harmonogramach rzeczowo-finansowych w kwotach wynikających z urealnionych kosztów;</t>
  </si>
  <si>
    <r>
      <t xml:space="preserve">4. zmniejszeniu wydatków o kwotę 900.000 zł na wieloletnie zadania inwestycyjne pn. </t>
    </r>
    <r>
      <rPr>
        <i/>
        <sz val="10"/>
        <rFont val="Times New Roman"/>
        <family val="1"/>
      </rPr>
      <t>"Odnowa nawierzchni drogi wojewódzkiej Nr 243 Mrocza-
    Koronowo (DK25) odc. Mrocza-Prosperowo od km 0+120 do km4+320 dł. 4,200 km",</t>
    </r>
    <r>
      <rPr>
        <sz val="10"/>
        <rFont val="Times New Roman"/>
        <family val="1"/>
      </rPr>
      <t xml:space="preserve"> w związku ze zmniejszeniem ogólnej wartości zadania po
    przeprowadzeniu procedur przetargowych.</t>
    </r>
  </si>
  <si>
    <t>Powyższe zmiany wynikają z rozszerzenia zakresu rzeczowego inwestycji, zwiększenia ogólnej wartości zadania i podpisania stosownych porozumień z Gminą Barcin.</t>
  </si>
  <si>
    <r>
      <t xml:space="preserve">W ramach zadania pn. </t>
    </r>
    <r>
      <rPr>
        <i/>
        <sz val="10"/>
        <rFont val="Times New Roman"/>
        <family val="1"/>
      </rPr>
      <t>"Gospodarka przestrzenna"</t>
    </r>
    <r>
      <rPr>
        <sz val="10"/>
        <rFont val="Times New Roman"/>
        <family val="1"/>
      </rPr>
      <t xml:space="preserve"> określa się wydatki inwestycyjne w kwocie 35.000 zł z przeznaczeniem na zakup plotera umożliwiającego wykonywanie map oraz innych grafik w formacie A0 i większym na potrzeby prezentacji wybranych charakterystyk i procesów rozwojowych województwa oraz jego zagospodarowania przestrzennego.</t>
    </r>
  </si>
  <si>
    <t>Określa się wydatki w kwocie 1.500.000 zł na objęcie udziałów w kapitale zakładowym spółki Kujawsko-Pomorskie Centrum Naukowo-Technologiczne sp. z o.o. z siedzibą w Przysieku. Wniesienie kapitału nastąpi poprzez objęcie 15.000 nowych udziałów o wartości nominalnej 100 zł każdy. Środki przeznaczone zostaną na dokończenie realizacji inwestycji związanej z przygotowaniem i uruchomieniem laboratorium analizy żywności - dostawę i montaż instalacji gazów technicznych oraz kompletnej kompresowni i zakup chromatografu gazowego sprzężonego ze spektrometrem masowym.</t>
  </si>
  <si>
    <r>
      <t xml:space="preserve">2) na zadanie własne pn. </t>
    </r>
    <r>
      <rPr>
        <i/>
        <sz val="10"/>
        <rFont val="Times New Roman"/>
        <family val="1"/>
      </rPr>
      <t xml:space="preserve">"Strategia Edukacji Województwa Kujawsko-Pomorskiego" </t>
    </r>
    <r>
      <rPr>
        <sz val="10"/>
        <rFont val="Times New Roman"/>
        <family val="1"/>
      </rPr>
      <t>o kwotę 150.000 zł w celu zabezpieczenia środków na
    organizację przedsięwzięć: Wojewódzki Konkurs im. gen. bryg. prof. Elżbiety Zawackiej "Oni tworzyli naszą historię", ogólnopolska gala dla 
    najlepszych maturzystów - laureatów projektu "Matura na 100 procent" oraz Edukacja regionalna i obywatelska - promocja dobrych praktyk 
    w zakresie kształtowania tożsamości regionalnej i obywatelskiej.</t>
    </r>
  </si>
  <si>
    <t xml:space="preserve"> - Priorytet FEKP.08 Fundusze europejskie na wsparcie w obszarze rynku pracy, edukacji i włączenia społecznego łącznie w kwocie 184.602 zł, w tym
   na zadania bieżące w kwocie 78.406 zł oraz na zadania inwestycyjne w kwocie 106.196 zł;</t>
  </si>
  <si>
    <t xml:space="preserve">Określa się wydatki w kwocie 1.200.000 zł na podwyższenie kapitału Spółki Przedsiębiorstwo Uzdrowisko Ciechocinek S.A. z przeznaczeniem na realizację inwestycji pn. "Wzrost dostępności do usług uzdrowiskowych poprzez przebudowę Szpitala Uzdrowiskowego nr III im dra Markiewicza" mającej na celu dostosowanie obiektu do wymagań lecznictwa uzdrowiskowego dla dorosłych. Wniesienie kapitału nastąpi poprzez objęcie 120.000 akcji o wartości nominalnej 10 zł każda. </t>
  </si>
  <si>
    <t>Określa się w planie finansowym Regionalnego Ośrodka Polityki Społecznej w Toruniu wydatki na projekty przewidziane do realizacji w ramach programu Fundusze Europejskie dla Kujaw i Pomorza 2021-2027:</t>
  </si>
  <si>
    <r>
      <t xml:space="preserve">   - w kwocie 12.496.687 zł na projekt pn. </t>
    </r>
    <r>
      <rPr>
        <i/>
        <sz val="10"/>
        <rFont val="Times New Roman"/>
        <family val="1"/>
      </rPr>
      <t xml:space="preserve">"Kujawsko-Pomorska Teleopieka Etap I" </t>
    </r>
    <r>
      <rPr>
        <sz val="10"/>
        <rFont val="Times New Roman"/>
        <family val="1"/>
      </rPr>
      <t>przewidziany do realizacji w latach 2024-2026 z 90 partnerami.
     Celem projektu jest zwiększenie dostępu do usług społecznych świadczonych w środowisku lokalnym w postaci pomocy sąsiedzkiej przy
     wykorzystaniu nowoczesnych technologii takich jak teleopieka. Projekt obejmie 3.000 mieszkańców województwa kujawsko-pomorskiego
     potrzebujących wsparcia w codziennym funkcjonowaniu . Wydatki w kwocie 11.181.246 zł sfinansowane zostaną z budżetu środków 
     europejskich oraz w kwocie 1.315.441 zł z dotacji z budżetu państwa na współfinansowanie krajowe;</t>
    </r>
  </si>
  <si>
    <r>
      <t xml:space="preserve"> - w kwocie 120.000 zł na zadanie pn. </t>
    </r>
    <r>
      <rPr>
        <i/>
        <sz val="10"/>
        <rFont val="Times New Roman"/>
        <family val="1"/>
      </rPr>
      <t xml:space="preserve">"MSCKZiU w Toruniu - remont budynku Centrum" </t>
    </r>
    <r>
      <rPr>
        <sz val="10"/>
        <rFont val="Times New Roman"/>
        <family val="1"/>
      </rPr>
      <t>w związku z dużym stopniem zniszczenia tynku na
   powierzchniach płaskich elewacji budynku i koniecznością zastosowania rozwiązania wskazanego przez konserwatora zabytków polegającego na
   położeniu tynku cienkowarstwowego na całej powierzchni ścian, który zniweluje ubytki i siatkę spękań.</t>
    </r>
  </si>
  <si>
    <r>
      <t xml:space="preserve">Zwiększa się o kwotę 81.212 zł wydatki na zadanie własne pn. </t>
    </r>
    <r>
      <rPr>
        <i/>
        <sz val="10"/>
        <rFont val="Times New Roman"/>
        <family val="1"/>
      </rPr>
      <t xml:space="preserve">"Pedagogiczna Biblioteka Wojewódzka w Bydgoszczy - remont" </t>
    </r>
    <r>
      <rPr>
        <sz val="10"/>
        <rFont val="Times New Roman"/>
        <family val="1"/>
      </rPr>
      <t>ujęte w planie finansowym Urzędu Marszałkowskiego z przeznaczeniem na pokrycie kosztów wykonania izolacji ścian piwnic.</t>
    </r>
  </si>
  <si>
    <t>Celem projektu jest kształtowanie kompetencji kluczowych w zakresie rozwijania umiejętności językowych dzieci w przedszkolach z terenu województwa kujawsko-pomorskiego poprzez realizację programu wychowania do dwujęzyczności oraz doposażenie w niezbędne do tego materiały i sprzęty. Projekt obejmie 1.519 dzieci w wieku przedszkolnym oraz 200 nauczycieli z 31 przedszkoli publicznych. Wydatki w kwocie 3.625.071 zł sfinansowane zostaną z budżetu środków europejskich, natomiast w kwocie 213.239 zł z budżetu państwa na współfinansowanie krajowe.</t>
  </si>
  <si>
    <r>
      <t xml:space="preserve">   - w kwocie 3.838.881 zł na projekt pn. </t>
    </r>
    <r>
      <rPr>
        <i/>
        <sz val="10"/>
        <rFont val="Times New Roman"/>
        <family val="1"/>
      </rPr>
      <t xml:space="preserve">"Opieka długoterminowa - kształcenie kadr Etap I" </t>
    </r>
    <r>
      <rPr>
        <sz val="10"/>
        <rFont val="Times New Roman"/>
        <family val="1"/>
      </rPr>
      <t>przewidziany do realizacji w latach 2024-2029 
     w partnerstwie z Fundacją Pro Omnis. W ramach projektu powstanie zintegrowany system działań wspierających kadry opieki długoterminowej
     na terenie województwa. Organizowane będą kursy i szkolenia podnoszące kompetencje i pozwalające na nabywanie kwalifikacji. Projekt zakłada
     utworzenie Regionalnego Centrum Wsparcia Opieki Długoterminowej w Toruniu z filią w Bydgoszczy, mającego stanowić bazę edukacyjno-
     szkoleniową oraz upowszechniającą dla zawodów pomocowych. Wydatki w kwocie 3.434.788 zł sfinansowane zostaną z budżetu środków
     europejskich oraz w kwocie 404.093 zł z dotacji z budżetu państwa na współfinansowanie krajowe;</t>
    </r>
  </si>
  <si>
    <r>
      <t xml:space="preserve">   - w kwocie 3.279.822 zł na projekt pn. </t>
    </r>
    <r>
      <rPr>
        <i/>
        <sz val="10"/>
        <rFont val="Times New Roman"/>
        <family val="1"/>
      </rPr>
      <t xml:space="preserve">"Trampolina 4 - etap I" </t>
    </r>
    <r>
      <rPr>
        <sz val="10"/>
        <rFont val="Times New Roman"/>
        <family val="1"/>
      </rPr>
      <t>przewidziany do realizacji w latach 2024-2026 w partnerstwie ze Stowarzyszeniem
     Wsparcia Społecznego "Aditus". W ramach projektu powstanie zintegrowany system działań wspierających dzieci i młodzież objętych na 
     podstawie  prawomocnego orzeczenia sądu opieką, kuratelą lub nadzorem wynikającym z ograniczenia władzy rodzicielskiej oraz wobec których
     zastosowano środki przeciwdziałania demoralizacji nieletnich i dopuszczania się przez nich czynów karalnych. Projekt zakłada objęcie wsparciem
     540 osób. Wydatki w kwocie 2.934.577 zł sfinansowane zostaną z budżetu środków europejskich oraz w kwocie 345.245 zł z dotacji z budżetu
     państwa na współfinansowanie krajowe;</t>
    </r>
  </si>
  <si>
    <t>W celu zabezpieczenia środków na płatności refundacyjne wynikające z wniosków złożonych przez beneficjentów RPO WK-P 2014-2020 realizujących projekty w ramach Poddziałania 6.1.2 Inwestycje w infrastrukturę społeczną określa się wydatki na współfinansowanie krajowe w łącznej kwocie 397.222 zł, w tym wydatki bieżące w kwocie 10.561 zł oraz wydatki inwestycyjne w kwocie 386.661 zł.</t>
  </si>
  <si>
    <r>
      <t xml:space="preserve">Określa się wydatki w kwocie 468.900 zł na projekt pn. </t>
    </r>
    <r>
      <rPr>
        <i/>
        <sz val="10"/>
        <rFont val="Times New Roman"/>
        <family val="1"/>
      </rPr>
      <t>"Zdrowiej w pracy i po pracy - II edycja"</t>
    </r>
    <r>
      <rPr>
        <sz val="10"/>
        <rFont val="Times New Roman"/>
        <family val="1"/>
      </rPr>
      <t xml:space="preserve"> przewidziany do realizacji przez Wojewódzki Urząd Pracy w Toruniu w latach 2024-2025 w ramach Programu Fundusze Europejskie dla Kujaw i Pomorza 2021-2027, Działania 8.08. Celem projektu jest ograniczenie lub wyeliminowanie zdrowotnych czynników ryzyka w miejscu pracy. W ramach projektu przewidziano organizację indywidualnych konsultacji medycznych, zajęć fizjoterapeutycznych oraz grupowych warsztatów z zakresu radzenia sobie ze stresem i przeciwdziałania wypaleniu zawodowego. Ponadto zakupione zostanie indywidualne ergonomiczne wyposażenie stanowisk pracy. Wydatki w kwocie 442.850 zł sfinansowane zostaną z budżetu środków europejskich, natomiast w kwocie 26.050 zł z budżetu państwa na współfinansowanie krajowe.</t>
    </r>
  </si>
  <si>
    <r>
      <t xml:space="preserve"> - w kwocie 5.089.494 zł finansowane z Państwowego Funduszu Rehabilitacji Osób Niepełnosprawnych na zadanie przewidziane do realizacji przez
   Regionalny Ośrodek Polityki Społecznej w Toruniu pn.</t>
    </r>
    <r>
      <rPr>
        <i/>
        <sz val="10"/>
        <rFont val="Times New Roman"/>
        <family val="1"/>
      </rPr>
      <t xml:space="preserve"> "Pomoc obywatelom Ukrainy z niepełnosprawnością"</t>
    </r>
    <r>
      <rPr>
        <sz val="10"/>
        <rFont val="Times New Roman"/>
        <family val="1"/>
      </rPr>
      <t xml:space="preserve"> w związku z przyznaniem
   przez PFRON dodatkowego wsparcia dla osób niepełnosprawnych w ramach Modułu II programu "Pomoc obywatelom Ukrainy 
   z niepełnosprawnością". Powyższa kwota przeznaczona zostanie na pokrycie kosztów całodobowej usługi opiekuńczej i pielęgnacyjnej dla 
   56 podopiecznych z Ukrainy zakwaterowanych przy ul. Marii Skłodowskiej-Curie 27/29 w Toruniu;</t>
    </r>
  </si>
  <si>
    <r>
      <t xml:space="preserve"> - w kwocie 1.276.532 zł na projekt pn. </t>
    </r>
    <r>
      <rPr>
        <i/>
        <sz val="10"/>
        <rFont val="Times New Roman"/>
        <family val="1"/>
      </rPr>
      <t>"Rozwój NGO siłą Kujaw i Pomorza"</t>
    </r>
    <r>
      <rPr>
        <sz val="10"/>
        <rFont val="Times New Roman"/>
        <family val="1"/>
      </rPr>
      <t xml:space="preserve"> przewidziany do realizacji przez Urząd Marszałkowski w latach 
   2024-2026 w ramach Programu Fundusze Europejskie dla Kujaw i Pomorza 2021-2027, Działania 8.21. Celem projektu jest kompleksowe wsparcie 
   o charakterze systemowym ukierunkowane na budowanie potencjału organizacji pozarządowych w regionie. Zakres wparcia dotyczyć będzie
   szkoleń, działań służących tworzeniu sieci kontaktów i wzmacniania potencjału organizacyjnego, technicznego i finansowego tych organizacji  
   w celu ich rozwoju a także na rzecz podejmowania wspólnych inicjatyw. Wydatki w kwocie 1.142.160 zł sfinansowane zostaną z budżetu środków
   europejskich, natomiast w kwocie 134.372 zł z budżetu państwa na współfinansowanie krajowe.</t>
    </r>
  </si>
  <si>
    <r>
      <t xml:space="preserve">Określa się wydatki w kwocie 121.555 zł na jednoroczne zadanie inwestycyjne pn. </t>
    </r>
    <r>
      <rPr>
        <i/>
        <sz val="10"/>
        <rFont val="Times New Roman"/>
        <family val="1"/>
      </rPr>
      <t xml:space="preserve">"Dostrzec to, co niewidoczne" - zwiększenie dostępności do edukacji przedszkolnej w Ośrodku Braille'a w Bydgoszczy" </t>
    </r>
    <r>
      <rPr>
        <sz val="10"/>
        <rFont val="Times New Roman"/>
        <family val="1"/>
      </rPr>
      <t>z przeznaczeniem na zakup wyposażenia przedszkola (pakiet elektroniczny), który nie został sfinansowany w ramach projektu RPO WK-P w związku z niedostarczeniem przez wykonawcę części sprzętu elektronicznego do końca 2023 r.  i braku możliwości sfinansowania wydatku w ramach projektu unijnego w wyniku zakończenia perspektywy finansowej 2014-2020.</t>
    </r>
  </si>
  <si>
    <r>
      <t xml:space="preserve">Jednoroczne zadanie inwestycyjne pn. </t>
    </r>
    <r>
      <rPr>
        <i/>
        <sz val="10"/>
        <rFont val="Times New Roman"/>
        <family val="1"/>
      </rPr>
      <t>"Rozbudowa i modernizacja internatu Kujawsko-Pomorskiego Centrum Kształcenia Zawodowego w Bydgoszczy - opracowanie dokumentacji"</t>
    </r>
    <r>
      <rPr>
        <sz val="10"/>
        <rFont val="Times New Roman"/>
        <family val="1"/>
      </rPr>
      <t xml:space="preserve"> ujęte w planie finansowym Urzędu Marszałkowskiego przekwalifikowuje się na wieloletnie zadanie inwestycyjne przewidziane do realizacji w latach 2024-2025</t>
    </r>
    <r>
      <rPr>
        <i/>
        <sz val="10"/>
        <rFont val="Times New Roman"/>
        <family val="1"/>
      </rPr>
      <t>.</t>
    </r>
    <r>
      <rPr>
        <sz val="10"/>
        <rFont val="Times New Roman"/>
        <family val="1"/>
      </rPr>
      <t xml:space="preserve"> Z zaplanowanej kwoty 1.300.000 zł pozostawia się na rok 2024 środki w kwocie 300.000 zł. Pozostała kwota przeniesiona zostaje na rok następny.  Zmiana wynika z obszernego i skomplikowanego charakteru zadania i konieczności dostosowania planu wydatków do harmonogramu działań.</t>
    </r>
  </si>
  <si>
    <t xml:space="preserve"> - w kwocie 210.027 zł na partnerski Projekt RIWET przewidziany do realizacji w latach 2024-2028 w ramach Programu Interreg Europa w związku 
   z jego zaakceptowaniem przez Komitet Monitorujący Program. Celem projektu jest zwiększenie udziału społeczności lokalnych w odnowie   
   i zarządzaniu rzekami, mokradłami i bagnami, uwypuklenie problemu deficytu wody i bioróżnorodności wśród społeczności lokalnych oraz
   pobudzenie wielopoziomowej współpracy podmiotów publiczno-prywatnych w celu poprawy warunków hydrologicznych regionu i zwiększenia
   odporności gospodarki na zagrożenia, katastrofy i klęski żywiołowe. Wydatki w kwocie 168.022 zł sfinansowane zostaną ze środków
   zagranicznych natomiast kwota 42.005 zł stanowi środki własne województwa;</t>
  </si>
  <si>
    <t xml:space="preserve"> - w kwocie 223.588 zł na partnerski Projekt GreenSPAS przewidziany do realizacji w latach 2024-2028 w ramach Programu Interreg Europa w związku
   z jego zaakceptowaniem przez Komitet Monitorujący Program. Celem projektu jest wspieranie bardziej ekologicznego i odpornego modelu
   uzdrowisk termalnych w obliczu zmian klimatycznych w Europie poprzez poprawę lokalnych i regionalnych instrumentów polityki i opracowanie
   systemowego rozwiązania w zakresie ochrony i zrównoważonego użytkowania ekosystemów termalnych w regionie w oparciu o poznane dobre 
   praktyki partnerów projektu z Europy. Wydatki w kwocie 178.870 zł sfinansowane zostaną ze środków zagranicznych natomiast kwota 44.718 zł
   stanowi środki własne województwa;</t>
  </si>
  <si>
    <t xml:space="preserve">W celu zabezpieczenia środków na płatności refundacyjne wynikające ze złożonych wniosków przez beneficjentów realizujących projekty w ramach RPO WK-P 2014-2020 określa się wydatki na współfinansowanie krajowe na: </t>
  </si>
  <si>
    <t xml:space="preserve"> - Poddziałanie 6.4.1 Rewitalizacja obszarów miejskich i ich obszarów funkcjonalnych w ramach ZIT na zadania inwestycyjne w kwocie 25.779 zł.</t>
  </si>
  <si>
    <t xml:space="preserve"> - Kujawsko-Pomorskiego Centrum Dziedzictwa w Toruniu w kwocie 500.000 zł na zakup kompleksowego wyposażenia do domu Heleny Grossówny 
   w postaci mebli, sprzętu biurowego i konferencyjnego, wyposażenia wystawienniczego oraz sprzętu elektronicznego i komputerów w celu
   dostosowania obiektu do pełnienia nowych funkcji: konferencyjno-warsztatowej i wystawienniczej i utworzenia miejsca popularyzacji wiedzy
   artystycznej i o artystach regionu;</t>
  </si>
  <si>
    <r>
      <t xml:space="preserve"> - wkład własny w projekcie pn. </t>
    </r>
    <r>
      <rPr>
        <i/>
        <sz val="10"/>
        <rFont val="Times New Roman"/>
        <family val="1"/>
      </rPr>
      <t xml:space="preserve">"Młyn Energii - dostosowanie obiektu Młyna Górnego w Grudziądzu do funkcji kulturalno-edukacyjnych"
   </t>
    </r>
    <r>
      <rPr>
        <sz val="10"/>
        <rFont val="Times New Roman"/>
        <family val="1"/>
      </rPr>
      <t xml:space="preserve">realizowany w ramach Programu FEdKP 2021-2027, Działania 6.12 o kwotę 27.675 zł (dotacja inwestycyjna) w związku z przeniesieniem z roku 2023
   niewydatkowanych środków na usługi inwestora zastępczego. Nie zmienia się ogólna wartość zadania; </t>
    </r>
  </si>
  <si>
    <t>Zmiany wynikają ze złożonego do Ministerstwa Funduszy i Polityki Regionalnej wniosku o aktualizację Rocznego planu udzielania dotacji celowej z budżetu państwa w 2024 r. w ramach Programu Fundusze Europejskie dla Kujaw i Pomorza 2021-2027.</t>
  </si>
  <si>
    <t xml:space="preserve">    - Wdeckiego Parku Krajobrazowego w kwocie 200.000 zł z przeznaczeniem na pokrycie kosztów przygotowania wniosku o dofinansowanie
      projektu pn. "Rozpoznanie i czynna ochrona dziedzictwa przyrodniczego, historycznego i kulturowego Rezerwatu Biosfery Bory Tucholskie 
      w granicach Wdeckiego Parku Krajobrazowego i przyległych Obszarach Chronionego Krajobrazu", w tym wydatki inwestycyjne w kwocie
      150.000 zł na przygotowanie dokumentacji projektowo-kosztorysowej oraz wydatki bieżące w kwocie 50.000 zł na pokrycie kosztów
      funkcjonowania zespołu projektowego zajmującego się etapem przygotowawczym oraz usług firmy doradczej odpowiedzialnej za przygotowanie
      dokumentacji studialnej i aplikacyjnej projektu;</t>
  </si>
  <si>
    <r>
      <t xml:space="preserve">2) w kwocie 12.509 zł na jednoroczne zadanie inwestycyjne pn. </t>
    </r>
    <r>
      <rPr>
        <i/>
        <sz val="10"/>
        <rFont val="Times New Roman"/>
        <family val="1"/>
      </rPr>
      <t>"Modernizacja zagrody wiejskiej w Dusocinie"</t>
    </r>
    <r>
      <rPr>
        <sz val="10"/>
        <rFont val="Times New Roman"/>
        <family val="1"/>
      </rPr>
      <t xml:space="preserve"> przewidziane do realizacji przez
    Zespół Parków Krajobrazowych nad Dolną Wisłą z przeznaczeniem na zapłatę wynagrodzenia dla inwestora zastępczego za rozliczenie końcowe
    inwestycji "Modernizacja zagrody wiejskiej w Dusocinie na potrzeby ośrodka edukacji ekologicznej na terenie Parku Krajobrazowego Góry
    Łosiowe wraz z czynną ochroną przyrody na obszarze Natura 2000" w ramach RPO WK-P 2014-2020, Działania 4.5;</t>
    </r>
  </si>
  <si>
    <r>
      <t>3) w kwocie 41.991 zł, w tym wydatki bieżące w kwocie 6.991 zł oraz wydatki inwestycyjne w kwocie 35.000 zł na zadanie własne pn.</t>
    </r>
    <r>
      <rPr>
        <i/>
        <sz val="10"/>
        <rFont val="Times New Roman"/>
        <family val="1"/>
      </rPr>
      <t xml:space="preserve"> "Wdecki Park 
    Krajobrazowy - turystyka bez barier"</t>
    </r>
    <r>
      <rPr>
        <sz val="10"/>
        <rFont val="Times New Roman"/>
        <family val="1"/>
      </rPr>
      <t xml:space="preserve"> w związku z wyrażeniem zgody przez Wyższą Szkołę Gospodarki w Bydgoszczy na wydłużenie terminu
    realizacji grantu w ramach projektu pt. "Turystyka dostępna 1.0" i otrzymaniem dofinansowania z Państwowego Funduszu Rehabilitacji Osób
    Niepełnosprawnych na dokończenie przedsięwzięcia w 2024 r., tj. na pokrycie kosztów wykonania stałego podjazdu dla osób niepełnosprawnych
    przy Centrum Czynnej Ochrony Przyrody w Tleniu, montaż nowej, szerszej furtki umożlwiającej wjazd wózków inwalidzkich oraz na opracowanie
    materiałów promocyjnych dla osób słabowidzących i z dysfunkcją intelektualną.</t>
    </r>
  </si>
  <si>
    <t>W celu dostosowania planu do wartości wynikających ze złożonych wniosków o płatności refundacyjne przez beneficjentów realizujących projekty w ramach RPO WK-P 2014-2020 zmniejsza się wydatki na współfinansowanie krajowe zaplanowane na Poddziałanie 6.1.1 Inwestycje w infrastrukturę zdrowotną łącznie o kwotę 2.459.533 zł, w tym wydatki bieżące o kwotę 53.281 zł oraz wydatki inwestycyjne o kwotę 2.406.252 zł.</t>
  </si>
  <si>
    <r>
      <t xml:space="preserve">   - w kwocie 13.677.992 zł na projekt pn. </t>
    </r>
    <r>
      <rPr>
        <i/>
        <sz val="10"/>
        <rFont val="Times New Roman"/>
        <family val="1"/>
      </rPr>
      <t xml:space="preserve">"Rodzina w centrum Etap I" </t>
    </r>
    <r>
      <rPr>
        <sz val="10"/>
        <rFont val="Times New Roman"/>
        <family val="1"/>
      </rPr>
      <t>przewidziany do realizacji w latach 2024-2026 z 23 partnerami. Celem projektu
     jest zbudowanie spójnego i zintegrowanego systemu pomocy dla rodzin naturalnych i zastępczych poprzez rozwój usług wsparcia rodziny 
     i pieczy zastępczej a tym samym zapewnienie rodzinom możliwości lepszego funkcjonowania w przyszłości. Wydatki w kwocie 12.238.203 zł
     sfinansowane zostaną z budżetu środków europejskich oraz w kwocie 1.439.789 zł z dotacji z budżetu państwa na współfinansowanie krajowe.</t>
    </r>
  </si>
  <si>
    <t xml:space="preserve"> - Gminę Gostycyn na pokrycie kosztów związanych z wykupem gruntów dla zadania "Rozbudowa drogi wojewódzkiej nr 237 polegająca na
   budowie ścieżki pieszo-rowerowej przy ul. Tucholskiej oraz skrzyżowania o ruchu okrężnym z ulicą Pilską w Gostycynie na odcinku od km 35+500
   do km 36+451" (175.595 zł);</t>
  </si>
  <si>
    <t xml:space="preserve">            - Gminę Gostycyn na pokrycie kosztów związanych z wykupem gruntów dla zadania "Rozbudowa drogi wojewódzkiej nr 237 polegająca na
              budowie ścieżki pieszo-rowerowej przy ul. Tucholskiej oraz skrzyżowania o ruchu okrężnym z ulicą Pilską w Gostycynie na odcinku od 
              km 35+500 do km 36+451" (175.595 zł);</t>
  </si>
  <si>
    <r>
      <t xml:space="preserve">      b) w kwocie 288.893 zł w ramach zadania pn. </t>
    </r>
    <r>
      <rPr>
        <i/>
        <sz val="10"/>
        <rFont val="Times New Roman"/>
        <family val="1"/>
      </rPr>
      <t xml:space="preserve">"Budowa obwodnicy miejscowości Lisewo" </t>
    </r>
    <r>
      <rPr>
        <sz val="10"/>
        <rFont val="Times New Roman"/>
        <family val="1"/>
      </rPr>
      <t>w związku udzieleniem pomocy finansowej przez 
          Powiat Chełmiński (192.592,33 zł) oraz Gminę Lisewo (96.300 zł) na aktualizację dokumentacji projektowej;</t>
    </r>
  </si>
  <si>
    <t xml:space="preserve"> - Powiat Chełmiński (192.592,33 zł) oraz Gminę Lisewo (96.300 zł) na aktualizację dokumentacji projektowej dotyczącej budowy obwodnicy
   miejscowości Lisewo;</t>
  </si>
  <si>
    <t>Określa się dochody z funduszy celowych w kwocie 5.089.494 zł w związku z umową zawartą z Państwowym Funduszem Rehabilitacji Osób Niepełnosprawnych o przyznaniu pomocy finansowej w ramach Modułu II programu "Pomoc obywatelom Ukrainy z niepełnosprawnością".</t>
  </si>
  <si>
    <t xml:space="preserve">    - w kwocie 248.710 zł z przeznaczeniem na zadanie IV pakiet G - linie kolejowe: nr 27 od Sierpca do Torunia, nr 353 od Torunia Głównego od
      Torunia Wschodniego; linia komunikacyjna Toruń-Sierpc;</t>
  </si>
  <si>
    <r>
      <t xml:space="preserve">1. określeniu wydatków w kwocie 123.308 zł na wieloletnie zadanie inwestycyjne pn. </t>
    </r>
    <r>
      <rPr>
        <i/>
        <sz val="10"/>
        <rFont val="Times New Roman"/>
        <family val="1"/>
      </rPr>
      <t>"Wykonanie aktualizacji dokumentacji technicznej dla
    zadania pn. "Budowa obwodnicy miasta Brodnicy"</t>
    </r>
    <r>
      <rPr>
        <sz val="10"/>
        <rFont val="Times New Roman"/>
        <family val="1"/>
      </rPr>
      <t xml:space="preserve"> w związku z przeniesieniem niewydatkowanych środków z roku 2023;</t>
    </r>
  </si>
  <si>
    <r>
      <t>Określa się wydatki na projekt pn.</t>
    </r>
    <r>
      <rPr>
        <i/>
        <sz val="10"/>
        <rFont val="Times New Roman"/>
        <family val="1"/>
      </rPr>
      <t xml:space="preserve"> "Dwujęzyczne przedszkolaki Kujaw i Pomorza"</t>
    </r>
    <r>
      <rPr>
        <sz val="10"/>
        <rFont val="Times New Roman"/>
        <family val="1"/>
      </rPr>
      <t xml:space="preserve"> przewidziany do realizacji w latach 2024-2026 w ramach Programu Fundusze Europejskie dla Kujaw i Pomorza 2021-2027, Działania 8.11 w łącznej kwocie 3.838.310 zł, w tym w planie finansowym:</t>
    </r>
  </si>
  <si>
    <t xml:space="preserve"> - Priorytet FEKP.08 Fundusze europejskie na wsparcie w obszarze rynku pracy, edukacji i włączenia społecznego na zadania bieżące o kwotę
   100.000 zł.</t>
  </si>
  <si>
    <t>Określa się wydatki dla Instytucji Pośredniczącej ZIT na współfinansowanie krajowe dla projektów przewidzianych do realizacji przez beneficjentów w 2024 r. w ramach konkursów Programu Fundusze Europejskie dla Kujaw i Pomorza 2021-2027, tj. na:</t>
  </si>
  <si>
    <t xml:space="preserve"> - Priorytet FEKP.06 Fundusze europejskie na rzecz zwiększenia dostępności regionalnej infrastruktury dla mieszkańców na zadanie inwestycyjne  
   w kwocie 224.240 zł;</t>
  </si>
  <si>
    <t>Jednocześnie zmniejsza się wydatki zaplanowane dla Instytucji Zarządzającej na Priorytet FEKP.06 na zadania inwestycyjne o kwotę 70.000 zł oraz na Priorytet FEKP.08 łącznie o kwotę 584.602 zł, w tym na zadania bieżące o kwotę 478.406 zł oraz na zadania inwestycyjne o kwotę 106.196 zł.</t>
  </si>
  <si>
    <t xml:space="preserve"> - Priorytet FEKP.06 Fundusze europejskie na rzecz zwiększenia dostępności regionalnej infrastruktury dla mieszkańców na zadania inwestycyjne
   o kwotę 70.000 zł;</t>
  </si>
  <si>
    <t xml:space="preserve"> - w kwocie 12.000.000 zł na dokapitalizowanie Spółki Kujawsko-Pomorskie Inwestycje Regionalne Sp. z o.o. z przeznaczeniem na nabycie
   nieruchomości w Brukseli na potrzeby podmiotów i jednostek Województwa Kujawsko-Pomorskiego. Wniesienie kapitału nastąpi poprzez 
   objęcie 120.000 akcji o wartości nominalnej 100 zł każda. </t>
  </si>
  <si>
    <t xml:space="preserve">Określa się wydatki inwestycyjne w kwocie 259.906 zł dla Instytucji Pośredniczącej ZIT na współfinansowanie krajowe dla projektów przewidzianych do realizacji przez beneficjentów w 2024 r. w ramach konkursów Programu Fundusze Europejskie dla Kujaw i Pomorza 2021-2027, Priorytetu FEKP.05 Fundusze europejskie na wzmacnianie potencjałów endogenicznych regionu. Jednocześnie zmniejsza się o kwotę 200.000 zł wydatki zaplanowane na Priorytet FEKP.05 dla Instytucji Zarządzającej. </t>
  </si>
  <si>
    <r>
      <t xml:space="preserve">Dotychczasowa nazwa zadania </t>
    </r>
    <r>
      <rPr>
        <i/>
        <sz val="10"/>
        <rFont val="Times New Roman"/>
        <family val="1"/>
      </rPr>
      <t>"Program stypendialny "Edukacyjne skrzydła"</t>
    </r>
    <r>
      <rPr>
        <sz val="10"/>
        <rFont val="Times New Roman"/>
        <family val="1"/>
      </rPr>
      <t xml:space="preserve"> ujętego w planie finansowym Urzędu Marszałkowskiego w Toruniu otrzymuje brzmienie </t>
    </r>
    <r>
      <rPr>
        <i/>
        <sz val="10"/>
        <rFont val="Times New Roman"/>
        <family val="1"/>
      </rPr>
      <t xml:space="preserve">"Program stypendialny "Prymus Kujaw i Pomorza Plus". </t>
    </r>
    <r>
      <rPr>
        <sz val="10"/>
        <rFont val="Times New Roman"/>
        <family val="1"/>
      </rPr>
      <t>Zmiana dokonywana jest w celu dostosowania nazwy zadania budżetowego do projektu regulaminu przyznawania stypendiów dla uczniów uzdolnionych, którzy nie uzyskali pomocy w ramach projektu finansowanego ze środków unijnych.</t>
    </r>
  </si>
  <si>
    <t>Określa się wydatki na propagowanie działań związanych z dziedzictwem kulturowym:</t>
  </si>
  <si>
    <t xml:space="preserve"> - Kujawsko-Pomorskiego Centrum Edukacji i Innowacji w Toruniu w kwocie 960.000 zł na wieloletnie zadanie inwestycyjne przewidziane do 
   realizacji w latach 2024-2026 polegające na budowie jachtu morskiego żaglowo-motorowego dla Kujaw i Pomorza. Jacht wykorzystywany będzie
   do organizacji rejsów edukacyjnych m.in. na Morzu Bałtyckim i Morzu Śródziemnym dla uzdolnionej młodzieży województwa a także wybranych
   przez kapitułę powołaną przez Marszałka Województwa młodzieżowych ratowników wodnych, harcerzy, wolontariuszy, grup defaworyzowanych 
   i młodych sportowców regionu. W 2024 r. sfinansowany zostanie projekt koncepcyjny i wykonawczy budowy jachtu;</t>
  </si>
  <si>
    <r>
      <t xml:space="preserve"> - w kwocie 480.000 zł na zadanie inwestycyjne pn. </t>
    </r>
    <r>
      <rPr>
        <i/>
        <sz val="10"/>
        <rFont val="Times New Roman"/>
        <family val="1"/>
      </rPr>
      <t xml:space="preserve">"Muzeum Diecezji Bydgoskiej - zakup wyposażenia". </t>
    </r>
    <r>
      <rPr>
        <sz val="10"/>
        <rFont val="Times New Roman"/>
        <family val="1"/>
      </rPr>
      <t xml:space="preserve">W ramach zadania, w trybie uchwały 
   Nr VI/105/11 Sejmiku Województwa Kujawsko-Pomorskiego z dnia 21 marca 2011 r., udzielona zostanie dotacja na zakup mebli i sprzętu
   wystawienniczego oraz urządzeń multimedialnych do powstającego Muzeum przy ul. Farnej w Bydgoszczy na potrzeby organizacji wystawy
   stałej i ekspozycji zabytków związanych z dziedzictwem religijnym na terenie województwa kujawsko-pomorskiego. </t>
    </r>
  </si>
</sst>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 &quot;zł&quot;"/>
    <numFmt numFmtId="167" formatCode="#,##0.0"/>
    <numFmt numFmtId="168" formatCode="#,##0.000"/>
    <numFmt numFmtId="169" formatCode="#,##0.0000"/>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0.00\ &quot;zł&quot;"/>
    <numFmt numFmtId="175" formatCode="#,##0\ [$zł-415];[Red]\-#,##0\ [$zł-415]"/>
    <numFmt numFmtId="176" formatCode="#,##0.0\ &quot;zł&quot;"/>
    <numFmt numFmtId="177" formatCode="#,##0.00\ _z_ł"/>
  </numFmts>
  <fonts count="53">
    <font>
      <sz val="11"/>
      <color theme="1"/>
      <name val="Calibri"/>
      <family val="2"/>
    </font>
    <font>
      <sz val="11"/>
      <color indexed="8"/>
      <name val="Calibri"/>
      <family val="2"/>
    </font>
    <font>
      <sz val="10"/>
      <name val="Arial"/>
      <family val="2"/>
    </font>
    <font>
      <b/>
      <sz val="15"/>
      <name val="Times New Roman"/>
      <family val="1"/>
    </font>
    <font>
      <sz val="10"/>
      <name val="Times New Roman"/>
      <family val="1"/>
    </font>
    <font>
      <b/>
      <i/>
      <sz val="12"/>
      <name val="Times New Roman"/>
      <family val="1"/>
    </font>
    <font>
      <sz val="11"/>
      <name val="Times New Roman"/>
      <family val="1"/>
    </font>
    <font>
      <b/>
      <sz val="10"/>
      <name val="Times New Roman"/>
      <family val="1"/>
    </font>
    <font>
      <i/>
      <sz val="10"/>
      <name val="Times New Roman"/>
      <family val="1"/>
    </font>
    <font>
      <b/>
      <sz val="11"/>
      <name val="Times New Roman"/>
      <family val="1"/>
    </font>
    <font>
      <sz val="9.5"/>
      <name val="Times New Roman"/>
      <family val="1"/>
    </font>
    <font>
      <sz val="8"/>
      <name val="Times New Roman"/>
      <family val="1"/>
    </font>
    <font>
      <b/>
      <sz val="8"/>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30"/>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indexed="8"/>
      <name val="Times New Roman"/>
      <family val="1"/>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0000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style="thin"/>
      <bottom style="thin"/>
    </border>
    <border>
      <left/>
      <right/>
      <top style="thin">
        <color indexed="8"/>
      </top>
      <bottom style="thin">
        <color indexed="8"/>
      </bottom>
    </border>
    <border>
      <left style="thin"/>
      <right style="thin"/>
      <top style="thin"/>
      <bottom style="thin"/>
    </border>
    <border>
      <left style="thin">
        <color indexed="8"/>
      </left>
      <right/>
      <top style="thin"/>
      <bottom style="thin">
        <color indexed="8"/>
      </bottom>
    </border>
    <border>
      <left/>
      <right style="thin">
        <color indexed="8"/>
      </right>
      <top style="thin"/>
      <bottom style="thin">
        <color indexed="8"/>
      </bottom>
    </border>
    <border>
      <left style="thin">
        <color indexed="8"/>
      </left>
      <right/>
      <top style="thin"/>
      <bottom style="thin"/>
    </border>
    <border>
      <left/>
      <right style="thin">
        <color indexed="8"/>
      </right>
      <top style="thin"/>
      <bottom style="thin"/>
    </border>
    <border>
      <left style="thin">
        <color indexed="8"/>
      </left>
      <right/>
      <top style="thin">
        <color indexed="8"/>
      </top>
      <bottom style="thin">
        <color indexed="8"/>
      </bottom>
    </border>
    <border>
      <left/>
      <right style="thin">
        <color indexed="8"/>
      </right>
      <top style="thin">
        <color indexed="8"/>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44" fillId="0" borderId="0">
      <alignment/>
      <protection/>
    </xf>
    <xf numFmtId="0" fontId="45" fillId="27" borderId="1" applyNumberFormat="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2" borderId="0" applyNumberFormat="0" applyBorder="0" applyAlignment="0" applyProtection="0"/>
  </cellStyleXfs>
  <cellXfs count="147">
    <xf numFmtId="0" fontId="0" fillId="0" borderId="0" xfId="0" applyFont="1" applyAlignment="1">
      <alignment/>
    </xf>
    <xf numFmtId="0" fontId="4" fillId="0" borderId="0" xfId="52" applyFont="1" applyAlignment="1">
      <alignment horizontal="left" vertical="center"/>
      <protection/>
    </xf>
    <xf numFmtId="0" fontId="6" fillId="0" borderId="0" xfId="52" applyFont="1" applyAlignment="1">
      <alignment horizontal="left" vertical="center"/>
      <protection/>
    </xf>
    <xf numFmtId="0" fontId="4" fillId="0" borderId="0" xfId="52" applyFont="1" applyAlignment="1">
      <alignment horizontal="justify" vertical="center" wrapText="1"/>
      <protection/>
    </xf>
    <xf numFmtId="0" fontId="6" fillId="0" borderId="0" xfId="52" applyFont="1" applyAlignment="1">
      <alignment vertical="center"/>
      <protection/>
    </xf>
    <xf numFmtId="0" fontId="7" fillId="0" borderId="10" xfId="52" applyFont="1" applyBorder="1" applyAlignment="1">
      <alignment horizontal="center" vertical="center" wrapText="1"/>
      <protection/>
    </xf>
    <xf numFmtId="3" fontId="7" fillId="0" borderId="10" xfId="52" applyNumberFormat="1" applyFont="1" applyBorder="1" applyAlignment="1">
      <alignment horizontal="center" vertical="center" wrapText="1"/>
      <protection/>
    </xf>
    <xf numFmtId="0" fontId="7" fillId="0" borderId="0" xfId="52" applyFont="1" applyAlignment="1">
      <alignment horizontal="center" vertical="center" wrapText="1"/>
      <protection/>
    </xf>
    <xf numFmtId="0" fontId="8" fillId="0" borderId="0" xfId="52" applyFont="1" applyAlignment="1">
      <alignment horizontal="center" vertical="center"/>
      <protection/>
    </xf>
    <xf numFmtId="0" fontId="4" fillId="0" borderId="0" xfId="52" applyFont="1" applyAlignment="1">
      <alignment horizontal="justify" vertical="top" wrapText="1"/>
      <protection/>
    </xf>
    <xf numFmtId="0" fontId="8" fillId="0" borderId="0" xfId="52" applyFont="1" applyAlignment="1">
      <alignment vertical="center"/>
      <protection/>
    </xf>
    <xf numFmtId="0" fontId="9" fillId="33" borderId="0" xfId="52" applyFont="1" applyFill="1" applyAlignment="1">
      <alignment horizontal="center"/>
      <protection/>
    </xf>
    <xf numFmtId="0" fontId="9" fillId="33" borderId="0" xfId="52" applyFont="1" applyFill="1" applyAlignment="1">
      <alignment wrapText="1"/>
      <protection/>
    </xf>
    <xf numFmtId="3" fontId="9" fillId="33" borderId="0" xfId="52" applyNumberFormat="1" applyFont="1" applyFill="1">
      <alignment/>
      <protection/>
    </xf>
    <xf numFmtId="0" fontId="9" fillId="0" borderId="0" xfId="52" applyFont="1">
      <alignment/>
      <protection/>
    </xf>
    <xf numFmtId="0" fontId="4" fillId="0" borderId="0" xfId="52" applyFont="1" applyAlignment="1">
      <alignment horizontal="center"/>
      <protection/>
    </xf>
    <xf numFmtId="0" fontId="4" fillId="0" borderId="0" xfId="52" applyFont="1" applyAlignment="1">
      <alignment horizontal="left" wrapText="1"/>
      <protection/>
    </xf>
    <xf numFmtId="0" fontId="4" fillId="0" borderId="0" xfId="52" applyFont="1">
      <alignment/>
      <protection/>
    </xf>
    <xf numFmtId="0" fontId="4" fillId="0" borderId="0" xfId="52" applyFont="1" applyAlignment="1">
      <alignment horizontal="center" vertical="center"/>
      <protection/>
    </xf>
    <xf numFmtId="0" fontId="4" fillId="0" borderId="0" xfId="52" applyFont="1" applyAlignment="1">
      <alignment horizontal="left" vertical="center" wrapText="1"/>
      <protection/>
    </xf>
    <xf numFmtId="3" fontId="6" fillId="33" borderId="11" xfId="52" applyNumberFormat="1" applyFont="1" applyFill="1" applyBorder="1">
      <alignment/>
      <protection/>
    </xf>
    <xf numFmtId="0" fontId="6" fillId="0" borderId="0" xfId="52" applyFont="1" applyAlignment="1">
      <alignment horizontal="left"/>
      <protection/>
    </xf>
    <xf numFmtId="3" fontId="4" fillId="0" borderId="0" xfId="52" applyNumberFormat="1" applyFont="1" applyAlignment="1">
      <alignment vertical="center"/>
      <protection/>
    </xf>
    <xf numFmtId="0" fontId="4" fillId="0" borderId="0" xfId="52" applyFont="1" applyAlignment="1">
      <alignment wrapText="1"/>
      <protection/>
    </xf>
    <xf numFmtId="3" fontId="4" fillId="0" borderId="0" xfId="52" applyNumberFormat="1" applyFont="1">
      <alignment/>
      <protection/>
    </xf>
    <xf numFmtId="0" fontId="4" fillId="0" borderId="0" xfId="52" applyFont="1" applyFill="1" applyAlignment="1">
      <alignment horizontal="justify" vertical="center" wrapText="1"/>
      <protection/>
    </xf>
    <xf numFmtId="0" fontId="6" fillId="0" borderId="0" xfId="52" applyFont="1" applyFill="1" applyAlignment="1">
      <alignment vertical="center"/>
      <protection/>
    </xf>
    <xf numFmtId="0" fontId="4" fillId="0" borderId="0" xfId="52" applyFont="1" applyFill="1" applyAlignment="1">
      <alignment horizontal="center" vertical="center"/>
      <protection/>
    </xf>
    <xf numFmtId="0" fontId="4" fillId="0" borderId="0" xfId="52" applyFont="1" applyFill="1" applyAlignment="1">
      <alignment vertical="center"/>
      <protection/>
    </xf>
    <xf numFmtId="0" fontId="8" fillId="0" borderId="0" xfId="52" applyFont="1" applyFill="1" applyAlignment="1">
      <alignment vertical="center"/>
      <protection/>
    </xf>
    <xf numFmtId="4" fontId="8" fillId="0" borderId="0" xfId="52" applyNumberFormat="1" applyFont="1" applyFill="1" applyAlignment="1">
      <alignment vertical="center"/>
      <protection/>
    </xf>
    <xf numFmtId="0" fontId="8" fillId="0" borderId="0" xfId="52" applyFont="1" applyFill="1" applyAlignment="1">
      <alignment horizontal="center" vertical="center"/>
      <protection/>
    </xf>
    <xf numFmtId="0" fontId="4" fillId="0" borderId="0" xfId="52" applyFont="1" applyFill="1" applyAlignment="1">
      <alignment horizontal="center"/>
      <protection/>
    </xf>
    <xf numFmtId="0" fontId="4" fillId="0" borderId="0" xfId="52" applyFont="1" applyFill="1">
      <alignment/>
      <protection/>
    </xf>
    <xf numFmtId="0" fontId="4" fillId="0" borderId="0" xfId="52" applyFont="1" applyFill="1" applyAlignment="1">
      <alignment horizontal="left" wrapText="1"/>
      <protection/>
    </xf>
    <xf numFmtId="0" fontId="4" fillId="0" borderId="0" xfId="54" applyFont="1" applyFill="1" applyAlignment="1">
      <alignment vertical="center"/>
      <protection/>
    </xf>
    <xf numFmtId="0" fontId="4" fillId="0" borderId="0" xfId="54" applyFont="1" applyFill="1" applyAlignment="1">
      <alignment horizontal="justify" vertical="center" wrapText="1"/>
      <protection/>
    </xf>
    <xf numFmtId="4" fontId="8" fillId="0" borderId="0" xfId="52" applyNumberFormat="1" applyFont="1" applyAlignment="1">
      <alignment vertical="center"/>
      <protection/>
    </xf>
    <xf numFmtId="0" fontId="8" fillId="0" borderId="0" xfId="52" applyFont="1" applyAlignment="1">
      <alignment vertical="center" wrapText="1"/>
      <protection/>
    </xf>
    <xf numFmtId="0" fontId="6" fillId="0" borderId="0" xfId="52" applyFont="1" applyAlignment="1">
      <alignment horizontal="center" vertical="center"/>
      <protection/>
    </xf>
    <xf numFmtId="0" fontId="4" fillId="0" borderId="10" xfId="52" applyFont="1" applyFill="1" applyBorder="1" applyAlignment="1">
      <alignment horizontal="center" vertical="center"/>
      <protection/>
    </xf>
    <xf numFmtId="4" fontId="10" fillId="0" borderId="10" xfId="52" applyNumberFormat="1" applyFont="1" applyFill="1" applyBorder="1" applyAlignment="1">
      <alignment vertical="center"/>
      <protection/>
    </xf>
    <xf numFmtId="49" fontId="4" fillId="0" borderId="0" xfId="52" applyNumberFormat="1" applyFont="1" applyAlignment="1">
      <alignment horizontal="justify" vertical="center" wrapText="1"/>
      <protection/>
    </xf>
    <xf numFmtId="0" fontId="4" fillId="0" borderId="0" xfId="52" applyFont="1" applyAlignment="1">
      <alignment vertical="center"/>
      <protection/>
    </xf>
    <xf numFmtId="0" fontId="6" fillId="0" borderId="0" xfId="52" applyFont="1" applyFill="1" applyAlignment="1">
      <alignment horizontal="center" vertical="center"/>
      <protection/>
    </xf>
    <xf numFmtId="0" fontId="8" fillId="0" borderId="0" xfId="52" applyFont="1" applyAlignment="1">
      <alignment horizontal="justify" vertical="center" wrapText="1"/>
      <protection/>
    </xf>
    <xf numFmtId="3" fontId="8" fillId="0" borderId="0" xfId="52" applyNumberFormat="1" applyFont="1" applyFill="1" applyAlignment="1">
      <alignment vertical="center"/>
      <protection/>
    </xf>
    <xf numFmtId="0" fontId="6" fillId="0" borderId="12" xfId="52" applyFont="1" applyFill="1" applyBorder="1" applyAlignment="1">
      <alignment horizontal="center" vertical="center"/>
      <protection/>
    </xf>
    <xf numFmtId="0" fontId="6" fillId="0" borderId="12" xfId="52" applyFont="1" applyFill="1" applyBorder="1" applyAlignment="1">
      <alignment vertical="center" wrapText="1"/>
      <protection/>
    </xf>
    <xf numFmtId="4" fontId="6" fillId="0" borderId="12" xfId="52" applyNumberFormat="1" applyFont="1" applyFill="1" applyBorder="1" applyAlignment="1">
      <alignment vertical="center"/>
      <protection/>
    </xf>
    <xf numFmtId="0" fontId="8" fillId="0" borderId="0" xfId="52" applyFont="1" applyFill="1" applyAlignment="1">
      <alignment vertical="center" wrapText="1"/>
      <protection/>
    </xf>
    <xf numFmtId="0" fontId="6" fillId="0" borderId="0" xfId="52" applyFont="1" applyFill="1">
      <alignment/>
      <protection/>
    </xf>
    <xf numFmtId="0" fontId="8" fillId="0" borderId="0" xfId="52" applyFont="1" applyAlignment="1">
      <alignment horizontal="center" vertical="top"/>
      <protection/>
    </xf>
    <xf numFmtId="0" fontId="8" fillId="0" borderId="0" xfId="52" applyFont="1" applyAlignment="1">
      <alignment vertical="top"/>
      <protection/>
    </xf>
    <xf numFmtId="0" fontId="6" fillId="0" borderId="0" xfId="52" applyFont="1">
      <alignment/>
      <protection/>
    </xf>
    <xf numFmtId="49" fontId="6" fillId="0" borderId="12" xfId="52" applyNumberFormat="1" applyFont="1" applyFill="1" applyBorder="1" applyAlignment="1">
      <alignment horizontal="center" vertical="center"/>
      <protection/>
    </xf>
    <xf numFmtId="49" fontId="8" fillId="0" borderId="0" xfId="52" applyNumberFormat="1" applyFont="1" applyFill="1" applyAlignment="1">
      <alignment horizontal="center" vertical="center"/>
      <protection/>
    </xf>
    <xf numFmtId="0" fontId="8" fillId="0" borderId="0" xfId="55" applyFont="1" applyFill="1" applyAlignment="1">
      <alignment horizontal="center" vertical="center"/>
      <protection/>
    </xf>
    <xf numFmtId="49" fontId="8" fillId="0" borderId="0" xfId="55" applyNumberFormat="1" applyFont="1" applyFill="1" applyAlignment="1">
      <alignment horizontal="center" vertical="center"/>
      <protection/>
    </xf>
    <xf numFmtId="0" fontId="44" fillId="0" borderId="0" xfId="55" applyFill="1">
      <alignment/>
      <protection/>
    </xf>
    <xf numFmtId="0" fontId="4" fillId="0" borderId="0" xfId="55" applyFont="1" applyFill="1">
      <alignment/>
      <protection/>
    </xf>
    <xf numFmtId="4" fontId="8" fillId="0" borderId="0" xfId="52" applyNumberFormat="1" applyFont="1" applyFill="1" applyAlignment="1">
      <alignment horizontal="right" vertical="center"/>
      <protection/>
    </xf>
    <xf numFmtId="0" fontId="6" fillId="0" borderId="12" xfId="55" applyFont="1" applyFill="1" applyBorder="1" applyAlignment="1">
      <alignment horizontal="center" vertical="center"/>
      <protection/>
    </xf>
    <xf numFmtId="0" fontId="6" fillId="0" borderId="12" xfId="55" applyFont="1" applyFill="1" applyBorder="1" applyAlignment="1">
      <alignment vertical="center" wrapText="1"/>
      <protection/>
    </xf>
    <xf numFmtId="4" fontId="6" fillId="0" borderId="12" xfId="55" applyNumberFormat="1" applyFont="1" applyFill="1" applyBorder="1" applyAlignment="1">
      <alignment vertical="center"/>
      <protection/>
    </xf>
    <xf numFmtId="0" fontId="6" fillId="0" borderId="0" xfId="55" applyFont="1" applyFill="1" applyAlignment="1">
      <alignment vertical="center"/>
      <protection/>
    </xf>
    <xf numFmtId="0" fontId="8" fillId="0" borderId="0" xfId="52" applyFont="1" applyFill="1" applyAlignment="1">
      <alignment horizontal="justify" vertical="center" wrapText="1"/>
      <protection/>
    </xf>
    <xf numFmtId="0" fontId="8" fillId="0" borderId="0" xfId="54" applyFont="1" applyFill="1" applyAlignment="1">
      <alignment horizontal="center" vertical="center"/>
      <protection/>
    </xf>
    <xf numFmtId="0" fontId="8" fillId="0" borderId="0" xfId="54" applyFont="1" applyFill="1" applyAlignment="1">
      <alignment horizontal="center" vertical="top"/>
      <protection/>
    </xf>
    <xf numFmtId="0" fontId="8" fillId="0" borderId="0" xfId="54" applyFont="1" applyFill="1" applyAlignment="1">
      <alignment vertical="center"/>
      <protection/>
    </xf>
    <xf numFmtId="0" fontId="6" fillId="0" borderId="12" xfId="0" applyFont="1" applyFill="1" applyBorder="1" applyAlignment="1">
      <alignment horizontal="center" vertical="center"/>
    </xf>
    <xf numFmtId="0" fontId="6" fillId="0" borderId="12" xfId="0" applyFont="1" applyFill="1" applyBorder="1" applyAlignment="1">
      <alignment vertical="center" wrapText="1"/>
    </xf>
    <xf numFmtId="4" fontId="6" fillId="0" borderId="12" xfId="0" applyNumberFormat="1" applyFont="1" applyFill="1" applyBorder="1" applyAlignment="1">
      <alignment vertical="center"/>
    </xf>
    <xf numFmtId="0" fontId="6" fillId="0" borderId="0" xfId="0" applyFont="1" applyFill="1" applyAlignment="1">
      <alignment vertical="center"/>
    </xf>
    <xf numFmtId="0" fontId="6" fillId="0" borderId="12" xfId="54" applyFont="1" applyFill="1" applyBorder="1" applyAlignment="1">
      <alignment horizontal="center" vertical="center"/>
      <protection/>
    </xf>
    <xf numFmtId="0" fontId="6" fillId="0" borderId="12" xfId="54" applyFont="1" applyFill="1" applyBorder="1" applyAlignment="1">
      <alignment vertical="center" wrapText="1"/>
      <protection/>
    </xf>
    <xf numFmtId="4" fontId="6" fillId="0" borderId="12" xfId="54" applyNumberFormat="1" applyFont="1" applyFill="1" applyBorder="1" applyAlignment="1">
      <alignment vertical="center"/>
      <protection/>
    </xf>
    <xf numFmtId="0" fontId="6" fillId="0" borderId="0" xfId="54" applyFont="1" applyFill="1" applyAlignment="1">
      <alignment vertical="center"/>
      <protection/>
    </xf>
    <xf numFmtId="0" fontId="8" fillId="0" borderId="0" xfId="52" applyFont="1" applyFill="1" applyAlignment="1">
      <alignment horizontal="left" vertical="center" wrapText="1"/>
      <protection/>
    </xf>
    <xf numFmtId="4" fontId="4" fillId="0" borderId="10" xfId="52" applyNumberFormat="1" applyFont="1" applyFill="1" applyBorder="1" applyAlignment="1">
      <alignment vertical="center"/>
      <protection/>
    </xf>
    <xf numFmtId="0" fontId="6" fillId="0" borderId="13" xfId="52" applyFont="1" applyFill="1" applyBorder="1" applyAlignment="1">
      <alignment horizontal="center" vertical="center"/>
      <protection/>
    </xf>
    <xf numFmtId="0" fontId="6" fillId="0" borderId="13" xfId="52" applyFont="1" applyFill="1" applyBorder="1" applyAlignment="1">
      <alignment vertical="center" wrapText="1"/>
      <protection/>
    </xf>
    <xf numFmtId="4" fontId="6" fillId="0" borderId="13" xfId="52" applyNumberFormat="1" applyFont="1" applyFill="1" applyBorder="1" applyAlignment="1">
      <alignment vertical="center"/>
      <protection/>
    </xf>
    <xf numFmtId="0" fontId="6" fillId="0" borderId="0" xfId="52" applyFont="1" applyFill="1" applyBorder="1" applyAlignment="1">
      <alignment horizontal="center" vertical="center"/>
      <protection/>
    </xf>
    <xf numFmtId="0" fontId="6" fillId="0" borderId="12" xfId="52" applyFont="1" applyFill="1" applyBorder="1" applyAlignment="1">
      <alignment horizontal="center" vertical="top"/>
      <protection/>
    </xf>
    <xf numFmtId="0" fontId="6" fillId="0" borderId="12" xfId="52" applyFont="1" applyFill="1" applyBorder="1" applyAlignment="1">
      <alignment wrapText="1"/>
      <protection/>
    </xf>
    <xf numFmtId="4" fontId="6" fillId="0" borderId="12" xfId="52" applyNumberFormat="1" applyFont="1" applyFill="1" applyBorder="1">
      <alignment/>
      <protection/>
    </xf>
    <xf numFmtId="4" fontId="4" fillId="0" borderId="12" xfId="52" applyNumberFormat="1" applyFont="1" applyFill="1" applyBorder="1" applyAlignment="1">
      <alignment vertical="center"/>
      <protection/>
    </xf>
    <xf numFmtId="4" fontId="4" fillId="0" borderId="14" xfId="0" applyNumberFormat="1" applyFont="1" applyFill="1" applyBorder="1" applyAlignment="1">
      <alignment vertical="center"/>
    </xf>
    <xf numFmtId="0" fontId="6" fillId="0" borderId="0" xfId="52" applyFont="1" applyFill="1" applyAlignment="1">
      <alignment horizontal="left" vertical="center"/>
      <protection/>
    </xf>
    <xf numFmtId="4" fontId="11" fillId="0" borderId="0" xfId="0" applyNumberFormat="1" applyFont="1" applyFill="1" applyAlignment="1">
      <alignment vertical="center"/>
    </xf>
    <xf numFmtId="0" fontId="11" fillId="0" borderId="0" xfId="0" applyFont="1" applyFill="1" applyAlignment="1">
      <alignment vertical="center"/>
    </xf>
    <xf numFmtId="4" fontId="12" fillId="0" borderId="0" xfId="0" applyNumberFormat="1" applyFont="1" applyFill="1" applyAlignment="1">
      <alignment vertical="center"/>
    </xf>
    <xf numFmtId="4" fontId="4" fillId="0" borderId="0" xfId="0" applyNumberFormat="1" applyFont="1" applyFill="1" applyAlignment="1">
      <alignment vertical="center"/>
    </xf>
    <xf numFmtId="0" fontId="4" fillId="0" borderId="0" xfId="0" applyFont="1" applyFill="1" applyAlignment="1">
      <alignment vertical="center"/>
    </xf>
    <xf numFmtId="4" fontId="7" fillId="0" borderId="0" xfId="0" applyNumberFormat="1" applyFont="1" applyFill="1" applyAlignment="1">
      <alignment vertical="center"/>
    </xf>
    <xf numFmtId="0" fontId="4" fillId="0" borderId="0" xfId="52" applyFont="1" applyFill="1" applyAlignment="1">
      <alignment horizontal="right" vertical="center" wrapText="1"/>
      <protection/>
    </xf>
    <xf numFmtId="0" fontId="8" fillId="0" borderId="0" xfId="52" applyFont="1" applyAlignment="1">
      <alignment wrapText="1"/>
      <protection/>
    </xf>
    <xf numFmtId="4" fontId="8" fillId="0" borderId="0" xfId="52" applyNumberFormat="1" applyFont="1">
      <alignment/>
      <protection/>
    </xf>
    <xf numFmtId="0" fontId="4" fillId="0" borderId="0" xfId="52" applyFont="1" applyFill="1" applyBorder="1" applyAlignment="1">
      <alignment horizontal="justify" vertical="center" wrapText="1"/>
      <protection/>
    </xf>
    <xf numFmtId="49" fontId="4" fillId="0" borderId="0" xfId="52" applyNumberFormat="1" applyFont="1" applyFill="1" applyAlignment="1">
      <alignment horizontal="justify" vertical="center" wrapText="1"/>
      <protection/>
    </xf>
    <xf numFmtId="0" fontId="4" fillId="0" borderId="0" xfId="52" applyFont="1" applyFill="1" applyAlignment="1">
      <alignment horizontal="justify" vertical="top" wrapText="1"/>
      <protection/>
    </xf>
    <xf numFmtId="4" fontId="4" fillId="0" borderId="0" xfId="52" applyNumberFormat="1" applyFont="1" applyFill="1" applyAlignment="1">
      <alignment horizontal="justify" vertical="top" wrapText="1"/>
      <protection/>
    </xf>
    <xf numFmtId="4" fontId="52" fillId="0" borderId="12" xfId="0" applyNumberFormat="1" applyFont="1" applyFill="1" applyBorder="1" applyAlignment="1">
      <alignment vertical="center"/>
    </xf>
    <xf numFmtId="0" fontId="8" fillId="0" borderId="0" xfId="52" applyFont="1" applyFill="1" applyAlignment="1">
      <alignment horizontal="center" vertical="top"/>
      <protection/>
    </xf>
    <xf numFmtId="0" fontId="8" fillId="0" borderId="0" xfId="52" applyFont="1" applyFill="1" applyAlignment="1">
      <alignment wrapText="1"/>
      <protection/>
    </xf>
    <xf numFmtId="4" fontId="8" fillId="0" borderId="0" xfId="52" applyNumberFormat="1" applyFont="1" applyFill="1">
      <alignment/>
      <protection/>
    </xf>
    <xf numFmtId="3" fontId="4" fillId="0" borderId="0" xfId="52" applyNumberFormat="1" applyFont="1" applyFill="1" applyAlignment="1">
      <alignment horizontal="justify" vertical="center" wrapText="1"/>
      <protection/>
    </xf>
    <xf numFmtId="0" fontId="4" fillId="0" borderId="0" xfId="52" applyFont="1" applyAlignment="1">
      <alignment horizontal="center" wrapText="1"/>
      <protection/>
    </xf>
    <xf numFmtId="166" fontId="4" fillId="0" borderId="0" xfId="52" applyNumberFormat="1" applyFont="1" applyAlignment="1">
      <alignment horizontal="right" wrapText="1"/>
      <protection/>
    </xf>
    <xf numFmtId="0" fontId="4" fillId="0" borderId="0" xfId="52" applyFont="1" applyAlignment="1">
      <alignment horizontal="center" vertical="center" wrapText="1"/>
      <protection/>
    </xf>
    <xf numFmtId="166" fontId="4" fillId="0" borderId="0" xfId="52" applyNumberFormat="1" applyFont="1" applyAlignment="1">
      <alignment horizontal="right" vertical="center" wrapText="1"/>
      <protection/>
    </xf>
    <xf numFmtId="0" fontId="4" fillId="0" borderId="0" xfId="52" applyFont="1" applyFill="1" applyAlignment="1">
      <alignment horizontal="center" vertical="center" wrapText="1"/>
      <protection/>
    </xf>
    <xf numFmtId="166" fontId="4" fillId="0" borderId="0" xfId="52" applyNumberFormat="1" applyFont="1" applyFill="1" applyAlignment="1">
      <alignment horizontal="right" vertical="center" wrapText="1"/>
      <protection/>
    </xf>
    <xf numFmtId="0" fontId="8" fillId="0" borderId="0" xfId="55" applyFont="1" applyAlignment="1">
      <alignment horizontal="center" vertical="center"/>
      <protection/>
    </xf>
    <xf numFmtId="0" fontId="4" fillId="0" borderId="0" xfId="55" applyFont="1" applyAlignment="1">
      <alignment horizontal="center" vertical="center" wrapText="1"/>
      <protection/>
    </xf>
    <xf numFmtId="175" fontId="4" fillId="0" borderId="0" xfId="55" applyNumberFormat="1" applyFont="1" applyAlignment="1">
      <alignment horizontal="right" vertical="center" wrapText="1"/>
      <protection/>
    </xf>
    <xf numFmtId="0" fontId="44" fillId="0" borderId="0" xfId="55">
      <alignment/>
      <protection/>
    </xf>
    <xf numFmtId="0" fontId="4" fillId="0" borderId="0" xfId="55" applyFont="1">
      <alignment/>
      <protection/>
    </xf>
    <xf numFmtId="0" fontId="4" fillId="0" borderId="0" xfId="52" applyFont="1" applyFill="1" applyAlignment="1">
      <alignment vertical="center" wrapText="1"/>
      <protection/>
    </xf>
    <xf numFmtId="0" fontId="8" fillId="0" borderId="0" xfId="52" applyFont="1" applyFill="1" applyAlignment="1">
      <alignment horizontal="center"/>
      <protection/>
    </xf>
    <xf numFmtId="0" fontId="4" fillId="0" borderId="0" xfId="52" applyFont="1" applyFill="1" applyAlignment="1">
      <alignment horizontal="center" wrapText="1"/>
      <protection/>
    </xf>
    <xf numFmtId="166" fontId="4" fillId="0" borderId="0" xfId="52" applyNumberFormat="1" applyFont="1" applyFill="1" applyAlignment="1">
      <alignment horizontal="right" wrapText="1"/>
      <protection/>
    </xf>
    <xf numFmtId="0" fontId="8" fillId="0" borderId="0" xfId="52" applyFont="1" applyFill="1" applyAlignment="1">
      <alignment/>
      <protection/>
    </xf>
    <xf numFmtId="0" fontId="4" fillId="0" borderId="0" xfId="52" applyFont="1" applyAlignment="1">
      <alignment vertical="center" wrapText="1"/>
      <protection/>
    </xf>
    <xf numFmtId="0" fontId="4" fillId="0" borderId="0" xfId="52" applyFont="1" applyAlignment="1">
      <alignment horizontal="justify" vertical="center" wrapText="1"/>
      <protection/>
    </xf>
    <xf numFmtId="0" fontId="4" fillId="0" borderId="0" xfId="52" applyFont="1" applyFill="1" applyAlignment="1">
      <alignment horizontal="justify" wrapText="1"/>
      <protection/>
    </xf>
    <xf numFmtId="0" fontId="4" fillId="0" borderId="0" xfId="52" applyFont="1" applyFill="1" applyAlignment="1">
      <alignment horizontal="justify" vertical="center" wrapText="1"/>
      <protection/>
    </xf>
    <xf numFmtId="0" fontId="4" fillId="0" borderId="0" xfId="52" applyFont="1" applyFill="1" applyAlignment="1">
      <alignment horizontal="left" vertical="center" wrapText="1"/>
      <protection/>
    </xf>
    <xf numFmtId="0" fontId="4" fillId="0" borderId="0" xfId="52" applyFont="1" applyAlignment="1">
      <alignment horizontal="left" wrapText="1"/>
      <protection/>
    </xf>
    <xf numFmtId="0" fontId="4" fillId="0" borderId="0" xfId="55" applyFont="1" applyAlignment="1">
      <alignment horizontal="left" vertical="center" wrapText="1"/>
      <protection/>
    </xf>
    <xf numFmtId="0" fontId="4" fillId="0" borderId="0" xfId="52" applyFont="1" applyAlignment="1">
      <alignment horizontal="justify" wrapText="1"/>
      <protection/>
    </xf>
    <xf numFmtId="0" fontId="4" fillId="0" borderId="0" xfId="52" applyFont="1" applyAlignment="1">
      <alignment horizontal="left" vertical="center" wrapText="1"/>
      <protection/>
    </xf>
    <xf numFmtId="0" fontId="4" fillId="0" borderId="0" xfId="52" applyFont="1" applyFill="1" applyAlignment="1">
      <alignment horizontal="left" wrapText="1"/>
      <protection/>
    </xf>
    <xf numFmtId="0" fontId="9" fillId="33" borderId="0" xfId="52" applyFont="1" applyFill="1" applyAlignment="1">
      <alignment horizontal="left" wrapText="1"/>
      <protection/>
    </xf>
    <xf numFmtId="0" fontId="4" fillId="0" borderId="14" xfId="52" applyFont="1" applyFill="1" applyBorder="1" applyAlignment="1">
      <alignment horizontal="left" vertical="center" wrapText="1"/>
      <protection/>
    </xf>
    <xf numFmtId="0" fontId="4" fillId="0" borderId="0" xfId="54" applyFont="1" applyFill="1" applyAlignment="1">
      <alignment horizontal="justify" vertical="center" wrapText="1"/>
      <protection/>
    </xf>
    <xf numFmtId="0" fontId="4" fillId="0" borderId="15" xfId="52" applyFont="1" applyFill="1" applyBorder="1" applyAlignment="1">
      <alignment horizontal="left" vertical="center" wrapText="1"/>
      <protection/>
    </xf>
    <xf numFmtId="0" fontId="4" fillId="0" borderId="16" xfId="52" applyFont="1" applyFill="1" applyBorder="1" applyAlignment="1">
      <alignment horizontal="left" vertical="center" wrapText="1"/>
      <protection/>
    </xf>
    <xf numFmtId="0" fontId="9" fillId="33" borderId="11" xfId="52" applyFont="1" applyFill="1" applyBorder="1" applyAlignment="1">
      <alignment horizontal="left"/>
      <protection/>
    </xf>
    <xf numFmtId="0" fontId="5" fillId="0" borderId="0" xfId="52" applyFont="1" applyAlignment="1">
      <alignment horizontal="left" vertical="center"/>
      <protection/>
    </xf>
    <xf numFmtId="0" fontId="4" fillId="0" borderId="17" xfId="52" applyFont="1" applyFill="1" applyBorder="1" applyAlignment="1">
      <alignment horizontal="justify" vertical="center" wrapText="1"/>
      <protection/>
    </xf>
    <xf numFmtId="0" fontId="4" fillId="0" borderId="18" xfId="52" applyFont="1" applyFill="1" applyBorder="1" applyAlignment="1">
      <alignment horizontal="justify" vertical="center" wrapText="1"/>
      <protection/>
    </xf>
    <xf numFmtId="0" fontId="3" fillId="0" borderId="0" xfId="52" applyFont="1" applyAlignment="1">
      <alignment horizontal="center"/>
      <protection/>
    </xf>
    <xf numFmtId="0" fontId="7" fillId="0" borderId="19" xfId="52" applyFont="1" applyBorder="1" applyAlignment="1">
      <alignment horizontal="center" vertical="center" wrapText="1"/>
      <protection/>
    </xf>
    <xf numFmtId="0" fontId="7" fillId="0" borderId="20" xfId="52" applyFont="1" applyBorder="1" applyAlignment="1">
      <alignment horizontal="center" vertical="center" wrapText="1"/>
      <protection/>
    </xf>
    <xf numFmtId="0" fontId="4" fillId="0" borderId="0" xfId="0" applyFont="1" applyFill="1" applyAlignment="1">
      <alignment horizontal="justify" vertical="center" wrapText="1"/>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3 2" xfId="53"/>
    <cellStyle name="Normalny 4" xfId="54"/>
    <cellStyle name="Normalny 5"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Zły"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H401"/>
  <sheetViews>
    <sheetView tabSelected="1" view="pageBreakPreview" zoomScaleSheetLayoutView="100" zoomScalePageLayoutView="0" workbookViewId="0" topLeftCell="A358">
      <selection activeCell="C20" sqref="C20:H20"/>
    </sheetView>
  </sheetViews>
  <sheetFormatPr defaultColWidth="9.140625" defaultRowHeight="15"/>
  <cols>
    <col min="1" max="1" width="3.28125" style="15" customWidth="1"/>
    <col min="2" max="2" width="6.57421875" style="15" customWidth="1"/>
    <col min="3" max="3" width="43.28125" style="23" customWidth="1"/>
    <col min="4" max="4" width="15.28125" style="24" customWidth="1"/>
    <col min="5" max="5" width="13.7109375" style="24" customWidth="1"/>
    <col min="6" max="6" width="13.140625" style="24" customWidth="1"/>
    <col min="7" max="7" width="12.7109375" style="24" customWidth="1"/>
    <col min="8" max="8" width="14.57421875" style="24" customWidth="1"/>
    <col min="9" max="16384" width="9.140625" style="17" customWidth="1"/>
  </cols>
  <sheetData>
    <row r="1" spans="1:8" s="1" customFormat="1" ht="17.25" customHeight="1">
      <c r="A1" s="143" t="s">
        <v>0</v>
      </c>
      <c r="B1" s="143"/>
      <c r="C1" s="143"/>
      <c r="D1" s="143"/>
      <c r="E1" s="143"/>
      <c r="F1" s="143"/>
      <c r="G1" s="143"/>
      <c r="H1" s="143"/>
    </row>
    <row r="2" spans="1:8" s="2" customFormat="1" ht="15.75" customHeight="1">
      <c r="A2" s="140" t="s">
        <v>1</v>
      </c>
      <c r="B2" s="140"/>
      <c r="C2" s="140"/>
      <c r="D2" s="140"/>
      <c r="E2" s="140"/>
      <c r="F2" s="140"/>
      <c r="G2" s="140"/>
      <c r="H2" s="140"/>
    </row>
    <row r="3" spans="1:8" s="4" customFormat="1" ht="26.25" customHeight="1">
      <c r="A3" s="125" t="s">
        <v>108</v>
      </c>
      <c r="B3" s="125"/>
      <c r="C3" s="125"/>
      <c r="D3" s="125"/>
      <c r="E3" s="125"/>
      <c r="F3" s="125"/>
      <c r="G3" s="125"/>
      <c r="H3" s="125"/>
    </row>
    <row r="4" spans="1:142" s="26" customFormat="1" ht="45" customHeight="1">
      <c r="A4" s="127" t="s">
        <v>107</v>
      </c>
      <c r="B4" s="127"/>
      <c r="C4" s="127"/>
      <c r="D4" s="127"/>
      <c r="E4" s="127"/>
      <c r="F4" s="127"/>
      <c r="G4" s="127"/>
      <c r="H4" s="127"/>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row>
    <row r="5" spans="1:8" s="2" customFormat="1" ht="14.25" customHeight="1">
      <c r="A5" s="140" t="s">
        <v>2</v>
      </c>
      <c r="B5" s="140"/>
      <c r="C5" s="140"/>
      <c r="D5" s="140"/>
      <c r="E5" s="140"/>
      <c r="F5" s="140"/>
      <c r="G5" s="140"/>
      <c r="H5" s="140"/>
    </row>
    <row r="6" spans="1:8" s="28" customFormat="1" ht="68.25" customHeight="1">
      <c r="A6" s="127" t="s">
        <v>89</v>
      </c>
      <c r="B6" s="127"/>
      <c r="C6" s="127"/>
      <c r="D6" s="127"/>
      <c r="E6" s="127"/>
      <c r="F6" s="127"/>
      <c r="G6" s="127"/>
      <c r="H6" s="127"/>
    </row>
    <row r="7" spans="1:8" s="28" customFormat="1" ht="27" customHeight="1">
      <c r="A7" s="127" t="s">
        <v>43</v>
      </c>
      <c r="B7" s="127"/>
      <c r="C7" s="127"/>
      <c r="D7" s="127"/>
      <c r="E7" s="127"/>
      <c r="F7" s="127"/>
      <c r="G7" s="127"/>
      <c r="H7" s="127"/>
    </row>
    <row r="8" spans="1:8" s="2" customFormat="1" ht="13.5" customHeight="1">
      <c r="A8" s="140" t="s">
        <v>3</v>
      </c>
      <c r="B8" s="140"/>
      <c r="C8" s="140"/>
      <c r="D8" s="140"/>
      <c r="E8" s="140"/>
      <c r="F8" s="140"/>
      <c r="G8" s="140"/>
      <c r="H8" s="140"/>
    </row>
    <row r="9" spans="1:8" s="2" customFormat="1" ht="18.75" customHeight="1">
      <c r="A9" s="125" t="s">
        <v>4</v>
      </c>
      <c r="B9" s="125"/>
      <c r="C9" s="125"/>
      <c r="D9" s="125"/>
      <c r="E9" s="125"/>
      <c r="F9" s="125"/>
      <c r="G9" s="125"/>
      <c r="H9" s="125"/>
    </row>
    <row r="10" spans="1:8" s="2" customFormat="1" ht="17.25" customHeight="1">
      <c r="A10" s="140" t="s">
        <v>109</v>
      </c>
      <c r="B10" s="140"/>
      <c r="C10" s="140"/>
      <c r="D10" s="140"/>
      <c r="E10" s="140"/>
      <c r="F10" s="140"/>
      <c r="G10" s="140"/>
      <c r="H10" s="140"/>
    </row>
    <row r="11" spans="1:8" s="7" customFormat="1" ht="91.5" customHeight="1">
      <c r="A11" s="5" t="s">
        <v>5</v>
      </c>
      <c r="B11" s="144" t="s">
        <v>6</v>
      </c>
      <c r="C11" s="145"/>
      <c r="D11" s="6" t="s">
        <v>7</v>
      </c>
      <c r="E11" s="6" t="s">
        <v>8</v>
      </c>
      <c r="F11" s="6" t="s">
        <v>9</v>
      </c>
      <c r="G11" s="6" t="s">
        <v>10</v>
      </c>
      <c r="H11" s="6" t="s">
        <v>11</v>
      </c>
    </row>
    <row r="12" spans="1:8" s="10" customFormat="1" ht="4.5" customHeight="1">
      <c r="A12" s="8"/>
      <c r="B12" s="8"/>
      <c r="C12" s="9"/>
      <c r="D12" s="9"/>
      <c r="E12" s="9"/>
      <c r="F12" s="9"/>
      <c r="G12" s="9"/>
      <c r="H12" s="9"/>
    </row>
    <row r="13" spans="1:8" s="14" customFormat="1" ht="18.75" customHeight="1">
      <c r="A13" s="11" t="s">
        <v>12</v>
      </c>
      <c r="B13" s="11"/>
      <c r="C13" s="12" t="s">
        <v>13</v>
      </c>
      <c r="D13" s="13"/>
      <c r="E13" s="13"/>
      <c r="F13" s="13"/>
      <c r="G13" s="13"/>
      <c r="H13" s="13"/>
    </row>
    <row r="14" spans="3:8" ht="5.25" customHeight="1">
      <c r="C14" s="16"/>
      <c r="D14" s="16"/>
      <c r="E14" s="16"/>
      <c r="F14" s="16"/>
      <c r="G14" s="16"/>
      <c r="H14" s="16"/>
    </row>
    <row r="15" spans="1:8" s="26" customFormat="1" ht="24" customHeight="1">
      <c r="A15" s="47"/>
      <c r="B15" s="47"/>
      <c r="C15" s="48" t="s">
        <v>14</v>
      </c>
      <c r="D15" s="87">
        <v>1766723961</v>
      </c>
      <c r="E15" s="87">
        <f>E17+E39+E143+E127+E139+E123+E135+E131</f>
        <v>134013858</v>
      </c>
      <c r="F15" s="87">
        <f>F17+F39+F143+F127+F139+F123+F135+F131</f>
        <v>1640165</v>
      </c>
      <c r="G15" s="87">
        <f>G17+G39+G143+G127+G139+G123+G135+G131</f>
        <v>2139566</v>
      </c>
      <c r="H15" s="87">
        <f>D15+E15-F15</f>
        <v>1899097654</v>
      </c>
    </row>
    <row r="16" spans="1:8" s="29" customFormat="1" ht="7.5" customHeight="1">
      <c r="A16" s="31"/>
      <c r="B16" s="31"/>
      <c r="C16" s="101"/>
      <c r="D16" s="102"/>
      <c r="E16" s="102"/>
      <c r="F16" s="102"/>
      <c r="G16" s="102"/>
      <c r="H16" s="102"/>
    </row>
    <row r="17" spans="1:8" s="26" customFormat="1" ht="23.25" customHeight="1">
      <c r="A17" s="47"/>
      <c r="B17" s="47">
        <v>600</v>
      </c>
      <c r="C17" s="48" t="s">
        <v>15</v>
      </c>
      <c r="D17" s="103">
        <v>92288493</v>
      </c>
      <c r="E17" s="49">
        <f>E26+E18+E22</f>
        <v>25995854</v>
      </c>
      <c r="F17" s="49">
        <f>F26+F18+F22</f>
        <v>0</v>
      </c>
      <c r="G17" s="49">
        <f>G26+G18+G22</f>
        <v>0</v>
      </c>
      <c r="H17" s="49">
        <f>D17+E17-F17</f>
        <v>118284347</v>
      </c>
    </row>
    <row r="18" spans="1:8" s="29" customFormat="1" ht="18" customHeight="1">
      <c r="A18" s="31"/>
      <c r="B18" s="31">
        <v>60001</v>
      </c>
      <c r="C18" s="50" t="s">
        <v>96</v>
      </c>
      <c r="D18" s="30">
        <v>9077775</v>
      </c>
      <c r="E18" s="30">
        <v>1771615</v>
      </c>
      <c r="F18" s="30">
        <v>0</v>
      </c>
      <c r="G18" s="30">
        <v>0</v>
      </c>
      <c r="H18" s="30">
        <f>D18+E18-F18</f>
        <v>10849390</v>
      </c>
    </row>
    <row r="19" spans="1:8" s="29" customFormat="1" ht="15" customHeight="1">
      <c r="A19" s="31"/>
      <c r="B19" s="31"/>
      <c r="C19" s="126" t="s">
        <v>175</v>
      </c>
      <c r="D19" s="126"/>
      <c r="E19" s="126"/>
      <c r="F19" s="126"/>
      <c r="G19" s="126"/>
      <c r="H19" s="126"/>
    </row>
    <row r="20" spans="1:8" s="29" customFormat="1" ht="42" customHeight="1">
      <c r="A20" s="31"/>
      <c r="B20" s="31"/>
      <c r="C20" s="127" t="s">
        <v>280</v>
      </c>
      <c r="D20" s="127"/>
      <c r="E20" s="127"/>
      <c r="F20" s="127"/>
      <c r="G20" s="127"/>
      <c r="H20" s="127"/>
    </row>
    <row r="21" spans="1:8" s="29" customFormat="1" ht="54" customHeight="1">
      <c r="A21" s="31"/>
      <c r="B21" s="31"/>
      <c r="C21" s="127" t="s">
        <v>271</v>
      </c>
      <c r="D21" s="127"/>
      <c r="E21" s="127"/>
      <c r="F21" s="127"/>
      <c r="G21" s="127"/>
      <c r="H21" s="127"/>
    </row>
    <row r="22" spans="1:8" s="10" customFormat="1" ht="18" customHeight="1">
      <c r="A22" s="8"/>
      <c r="B22" s="8">
        <v>60004</v>
      </c>
      <c r="C22" s="38" t="s">
        <v>149</v>
      </c>
      <c r="D22" s="37">
        <v>0</v>
      </c>
      <c r="E22" s="37">
        <v>20291450</v>
      </c>
      <c r="F22" s="37">
        <v>0</v>
      </c>
      <c r="G22" s="37">
        <v>0</v>
      </c>
      <c r="H22" s="37">
        <f>D22+E22-F22</f>
        <v>20291450</v>
      </c>
    </row>
    <row r="23" spans="1:8" s="43" customFormat="1" ht="15" customHeight="1">
      <c r="A23" s="18"/>
      <c r="B23" s="18"/>
      <c r="C23" s="131" t="s">
        <v>150</v>
      </c>
      <c r="D23" s="131"/>
      <c r="E23" s="131"/>
      <c r="F23" s="131"/>
      <c r="G23" s="131"/>
      <c r="H23" s="131"/>
    </row>
    <row r="24" spans="1:8" s="43" customFormat="1" ht="39.75" customHeight="1">
      <c r="A24" s="18"/>
      <c r="B24" s="18"/>
      <c r="C24" s="125" t="s">
        <v>151</v>
      </c>
      <c r="D24" s="125"/>
      <c r="E24" s="125"/>
      <c r="F24" s="125"/>
      <c r="G24" s="125"/>
      <c r="H24" s="125"/>
    </row>
    <row r="25" spans="1:8" s="43" customFormat="1" ht="28.5" customHeight="1">
      <c r="A25" s="18"/>
      <c r="B25" s="18"/>
      <c r="C25" s="125" t="s">
        <v>152</v>
      </c>
      <c r="D25" s="125"/>
      <c r="E25" s="125"/>
      <c r="F25" s="125"/>
      <c r="G25" s="125"/>
      <c r="H25" s="125"/>
    </row>
    <row r="26" spans="1:8" s="29" customFormat="1" ht="18" customHeight="1">
      <c r="A26" s="31"/>
      <c r="B26" s="56" t="s">
        <v>67</v>
      </c>
      <c r="C26" s="50" t="s">
        <v>38</v>
      </c>
      <c r="D26" s="30">
        <v>39467930</v>
      </c>
      <c r="E26" s="30">
        <v>3932789</v>
      </c>
      <c r="F26" s="30">
        <v>0</v>
      </c>
      <c r="G26" s="30">
        <v>0</v>
      </c>
      <c r="H26" s="30">
        <f>D26+E26-F26</f>
        <v>43400719</v>
      </c>
    </row>
    <row r="27" spans="1:8" s="10" customFormat="1" ht="25.5" customHeight="1">
      <c r="A27" s="8"/>
      <c r="B27" s="8"/>
      <c r="C27" s="131" t="s">
        <v>220</v>
      </c>
      <c r="D27" s="131"/>
      <c r="E27" s="131"/>
      <c r="F27" s="131"/>
      <c r="G27" s="131"/>
      <c r="H27" s="131"/>
    </row>
    <row r="28" spans="1:8" s="10" customFormat="1" ht="27.75" customHeight="1">
      <c r="A28" s="8"/>
      <c r="B28" s="8"/>
      <c r="C28" s="125" t="s">
        <v>221</v>
      </c>
      <c r="D28" s="125"/>
      <c r="E28" s="125"/>
      <c r="F28" s="125"/>
      <c r="G28" s="125"/>
      <c r="H28" s="125"/>
    </row>
    <row r="29" spans="1:8" s="10" customFormat="1" ht="27.75" customHeight="1">
      <c r="A29" s="8"/>
      <c r="B29" s="8"/>
      <c r="C29" s="125" t="s">
        <v>222</v>
      </c>
      <c r="D29" s="125"/>
      <c r="E29" s="125"/>
      <c r="F29" s="125"/>
      <c r="G29" s="125"/>
      <c r="H29" s="125"/>
    </row>
    <row r="30" spans="1:8" s="10" customFormat="1" ht="27.75" customHeight="1">
      <c r="A30" s="8"/>
      <c r="B30" s="8"/>
      <c r="C30" s="125" t="s">
        <v>223</v>
      </c>
      <c r="D30" s="125"/>
      <c r="E30" s="125"/>
      <c r="F30" s="125"/>
      <c r="G30" s="125"/>
      <c r="H30" s="125"/>
    </row>
    <row r="31" spans="1:8" s="10" customFormat="1" ht="40.5" customHeight="1">
      <c r="A31" s="8"/>
      <c r="B31" s="8"/>
      <c r="C31" s="125" t="s">
        <v>331</v>
      </c>
      <c r="D31" s="125"/>
      <c r="E31" s="125"/>
      <c r="F31" s="125"/>
      <c r="G31" s="125"/>
      <c r="H31" s="125"/>
    </row>
    <row r="32" spans="1:8" s="10" customFormat="1" ht="27.75" customHeight="1">
      <c r="A32" s="8"/>
      <c r="B32" s="8"/>
      <c r="C32" s="125" t="s">
        <v>224</v>
      </c>
      <c r="D32" s="125"/>
      <c r="E32" s="125"/>
      <c r="F32" s="125"/>
      <c r="G32" s="125"/>
      <c r="H32" s="125"/>
    </row>
    <row r="33" spans="1:8" s="10" customFormat="1" ht="27.75" customHeight="1">
      <c r="A33" s="8"/>
      <c r="B33" s="8"/>
      <c r="C33" s="125" t="s">
        <v>228</v>
      </c>
      <c r="D33" s="125"/>
      <c r="E33" s="125"/>
      <c r="F33" s="125"/>
      <c r="G33" s="125"/>
      <c r="H33" s="125"/>
    </row>
    <row r="34" spans="1:8" s="10" customFormat="1" ht="39.75" customHeight="1">
      <c r="A34" s="8"/>
      <c r="B34" s="8"/>
      <c r="C34" s="125" t="s">
        <v>227</v>
      </c>
      <c r="D34" s="125"/>
      <c r="E34" s="125"/>
      <c r="F34" s="125"/>
      <c r="G34" s="125"/>
      <c r="H34" s="125"/>
    </row>
    <row r="35" spans="1:8" s="10" customFormat="1" ht="39.75" customHeight="1">
      <c r="A35" s="8"/>
      <c r="B35" s="8"/>
      <c r="C35" s="125" t="s">
        <v>226</v>
      </c>
      <c r="D35" s="125"/>
      <c r="E35" s="125"/>
      <c r="F35" s="125"/>
      <c r="G35" s="125"/>
      <c r="H35" s="125"/>
    </row>
    <row r="36" spans="1:8" s="10" customFormat="1" ht="27.75" customHeight="1">
      <c r="A36" s="8"/>
      <c r="B36" s="8"/>
      <c r="C36" s="125" t="s">
        <v>334</v>
      </c>
      <c r="D36" s="125"/>
      <c r="E36" s="125"/>
      <c r="F36" s="125"/>
      <c r="G36" s="125"/>
      <c r="H36" s="125"/>
    </row>
    <row r="37" spans="1:8" s="29" customFormat="1" ht="39" customHeight="1">
      <c r="A37" s="31"/>
      <c r="B37" s="31"/>
      <c r="C37" s="127" t="s">
        <v>229</v>
      </c>
      <c r="D37" s="127"/>
      <c r="E37" s="127"/>
      <c r="F37" s="127"/>
      <c r="G37" s="127"/>
      <c r="H37" s="127"/>
    </row>
    <row r="38" spans="1:8" s="29" customFormat="1" ht="3.75" customHeight="1">
      <c r="A38" s="31"/>
      <c r="B38" s="31"/>
      <c r="C38" s="25"/>
      <c r="D38" s="25"/>
      <c r="E38" s="25"/>
      <c r="F38" s="25"/>
      <c r="G38" s="25"/>
      <c r="H38" s="25"/>
    </row>
    <row r="39" spans="1:8" s="26" customFormat="1" ht="23.25" customHeight="1">
      <c r="A39" s="47"/>
      <c r="B39" s="47">
        <v>758</v>
      </c>
      <c r="C39" s="48" t="s">
        <v>16</v>
      </c>
      <c r="D39" s="87">
        <v>770474745</v>
      </c>
      <c r="E39" s="87">
        <f>E40+E82+E84+E92</f>
        <v>102446115</v>
      </c>
      <c r="F39" s="87">
        <f>F40+F82+F84+F92</f>
        <v>1639715</v>
      </c>
      <c r="G39" s="87">
        <f>G40+G82+G84+G92</f>
        <v>2139566</v>
      </c>
      <c r="H39" s="87">
        <f>D39+E39-F39</f>
        <v>871281145</v>
      </c>
    </row>
    <row r="40" spans="1:8" s="29" customFormat="1" ht="40.5" customHeight="1">
      <c r="A40" s="31"/>
      <c r="B40" s="104">
        <v>75863</v>
      </c>
      <c r="C40" s="105" t="s">
        <v>45</v>
      </c>
      <c r="D40" s="106">
        <v>8729000</v>
      </c>
      <c r="E40" s="106">
        <v>48810591</v>
      </c>
      <c r="F40" s="106">
        <v>1639715</v>
      </c>
      <c r="G40" s="106">
        <v>819818</v>
      </c>
      <c r="H40" s="106">
        <f>D40+E40-F40</f>
        <v>55899876</v>
      </c>
    </row>
    <row r="41" spans="1:8" s="10" customFormat="1" ht="30.75" customHeight="1">
      <c r="A41" s="8"/>
      <c r="B41" s="8"/>
      <c r="C41" s="131" t="s">
        <v>281</v>
      </c>
      <c r="D41" s="131"/>
      <c r="E41" s="131"/>
      <c r="F41" s="131"/>
      <c r="G41" s="131"/>
      <c r="H41" s="131"/>
    </row>
    <row r="42" spans="1:8" s="10" customFormat="1" ht="13.5" customHeight="1">
      <c r="A42" s="8"/>
      <c r="B42" s="8"/>
      <c r="C42" s="132" t="s">
        <v>230</v>
      </c>
      <c r="D42" s="132"/>
      <c r="E42" s="132"/>
      <c r="F42" s="132"/>
      <c r="G42" s="132"/>
      <c r="H42" s="132"/>
    </row>
    <row r="43" spans="1:8" s="10" customFormat="1" ht="12.75" customHeight="1">
      <c r="A43" s="8"/>
      <c r="B43" s="8"/>
      <c r="C43" s="129" t="s">
        <v>231</v>
      </c>
      <c r="D43" s="129"/>
      <c r="E43" s="129"/>
      <c r="F43" s="129"/>
      <c r="G43" s="108"/>
      <c r="H43" s="109"/>
    </row>
    <row r="44" spans="1:8" s="10" customFormat="1" ht="25.5" customHeight="1">
      <c r="A44" s="8"/>
      <c r="B44" s="8"/>
      <c r="C44" s="129" t="s">
        <v>233</v>
      </c>
      <c r="D44" s="129"/>
      <c r="E44" s="129"/>
      <c r="F44" s="129"/>
      <c r="G44" s="108" t="s">
        <v>69</v>
      </c>
      <c r="H44" s="109">
        <v>1980040</v>
      </c>
    </row>
    <row r="45" spans="1:8" s="10" customFormat="1" ht="15" customHeight="1">
      <c r="A45" s="8"/>
      <c r="B45" s="8"/>
      <c r="C45" s="132" t="s">
        <v>232</v>
      </c>
      <c r="D45" s="132"/>
      <c r="E45" s="132"/>
      <c r="F45" s="132"/>
      <c r="G45" s="110" t="s">
        <v>69</v>
      </c>
      <c r="H45" s="111">
        <v>8246932</v>
      </c>
    </row>
    <row r="46" spans="1:8" s="10" customFormat="1" ht="13.5" customHeight="1">
      <c r="A46" s="8"/>
      <c r="B46" s="8"/>
      <c r="C46" s="132" t="s">
        <v>234</v>
      </c>
      <c r="D46" s="132"/>
      <c r="E46" s="132"/>
      <c r="F46" s="132"/>
      <c r="G46" s="132"/>
      <c r="H46" s="132"/>
    </row>
    <row r="47" spans="1:8" s="10" customFormat="1" ht="12.75" customHeight="1">
      <c r="A47" s="8"/>
      <c r="B47" s="8"/>
      <c r="C47" s="129" t="s">
        <v>238</v>
      </c>
      <c r="D47" s="129"/>
      <c r="E47" s="129"/>
      <c r="F47" s="129"/>
      <c r="G47" s="108"/>
      <c r="H47" s="109"/>
    </row>
    <row r="48" spans="1:8" s="10" customFormat="1" ht="12.75" customHeight="1">
      <c r="A48" s="8"/>
      <c r="B48" s="8"/>
      <c r="C48" s="132" t="s">
        <v>235</v>
      </c>
      <c r="D48" s="132"/>
      <c r="E48" s="132"/>
      <c r="F48" s="132"/>
      <c r="G48" s="110" t="s">
        <v>69</v>
      </c>
      <c r="H48" s="111">
        <v>3293261</v>
      </c>
    </row>
    <row r="49" spans="1:8" s="10" customFormat="1" ht="25.5" customHeight="1">
      <c r="A49" s="8"/>
      <c r="B49" s="8"/>
      <c r="C49" s="129" t="s">
        <v>236</v>
      </c>
      <c r="D49" s="129"/>
      <c r="E49" s="129"/>
      <c r="F49" s="129"/>
      <c r="G49" s="108" t="s">
        <v>69</v>
      </c>
      <c r="H49" s="109">
        <v>6726948</v>
      </c>
    </row>
    <row r="50" spans="1:8" s="10" customFormat="1" ht="12.75" customHeight="1">
      <c r="A50" s="8"/>
      <c r="B50" s="8"/>
      <c r="C50" s="23" t="s">
        <v>237</v>
      </c>
      <c r="D50" s="23"/>
      <c r="E50" s="23"/>
      <c r="F50" s="23"/>
      <c r="G50" s="23"/>
      <c r="H50" s="23"/>
    </row>
    <row r="51" spans="1:8" s="10" customFormat="1" ht="26.25" customHeight="1">
      <c r="A51" s="8"/>
      <c r="B51" s="8"/>
      <c r="C51" s="129" t="s">
        <v>239</v>
      </c>
      <c r="D51" s="129"/>
      <c r="E51" s="129"/>
      <c r="F51" s="129"/>
      <c r="G51" s="108" t="s">
        <v>69</v>
      </c>
      <c r="H51" s="109">
        <v>2767892</v>
      </c>
    </row>
    <row r="52" spans="1:8" s="10" customFormat="1" ht="26.25" customHeight="1">
      <c r="A52" s="8"/>
      <c r="B52" s="8"/>
      <c r="C52" s="129" t="s">
        <v>240</v>
      </c>
      <c r="D52" s="129"/>
      <c r="E52" s="129"/>
      <c r="F52" s="129"/>
      <c r="G52" s="108" t="s">
        <v>69</v>
      </c>
      <c r="H52" s="109">
        <v>816000</v>
      </c>
    </row>
    <row r="53" spans="1:8" s="10" customFormat="1" ht="26.25" customHeight="1">
      <c r="A53" s="8"/>
      <c r="B53" s="8"/>
      <c r="C53" s="129" t="s">
        <v>241</v>
      </c>
      <c r="D53" s="129"/>
      <c r="E53" s="129"/>
      <c r="F53" s="129"/>
      <c r="G53" s="108" t="s">
        <v>69</v>
      </c>
      <c r="H53" s="109">
        <v>2748000</v>
      </c>
    </row>
    <row r="54" spans="1:8" s="10" customFormat="1" ht="27" customHeight="1">
      <c r="A54" s="8"/>
      <c r="B54" s="8"/>
      <c r="C54" s="129" t="s">
        <v>242</v>
      </c>
      <c r="D54" s="129"/>
      <c r="E54" s="129"/>
      <c r="F54" s="129"/>
      <c r="G54" s="108" t="s">
        <v>69</v>
      </c>
      <c r="H54" s="109">
        <v>792577</v>
      </c>
    </row>
    <row r="55" spans="1:8" s="10" customFormat="1" ht="26.25" customHeight="1">
      <c r="A55" s="8"/>
      <c r="B55" s="8"/>
      <c r="C55" s="129" t="s">
        <v>243</v>
      </c>
      <c r="D55" s="129"/>
      <c r="E55" s="129"/>
      <c r="F55" s="129"/>
      <c r="G55" s="108" t="s">
        <v>69</v>
      </c>
      <c r="H55" s="109">
        <v>6512077</v>
      </c>
    </row>
    <row r="56" spans="1:8" s="10" customFormat="1" ht="26.25" customHeight="1">
      <c r="A56" s="8"/>
      <c r="B56" s="8"/>
      <c r="C56" s="129" t="s">
        <v>245</v>
      </c>
      <c r="D56" s="129"/>
      <c r="E56" s="129"/>
      <c r="F56" s="129"/>
      <c r="G56" s="108" t="s">
        <v>69</v>
      </c>
      <c r="H56" s="109">
        <v>979253</v>
      </c>
    </row>
    <row r="57" spans="1:8" s="10" customFormat="1" ht="26.25" customHeight="1">
      <c r="A57" s="8"/>
      <c r="B57" s="8"/>
      <c r="C57" s="129" t="s">
        <v>244</v>
      </c>
      <c r="D57" s="129"/>
      <c r="E57" s="129"/>
      <c r="F57" s="129"/>
      <c r="G57" s="108" t="s">
        <v>69</v>
      </c>
      <c r="H57" s="109">
        <v>2242520</v>
      </c>
    </row>
    <row r="58" spans="1:8" s="10" customFormat="1" ht="26.25" customHeight="1">
      <c r="A58" s="8"/>
      <c r="B58" s="8"/>
      <c r="C58" s="129" t="s">
        <v>246</v>
      </c>
      <c r="D58" s="129"/>
      <c r="E58" s="129"/>
      <c r="F58" s="129"/>
      <c r="G58" s="108" t="s">
        <v>69</v>
      </c>
      <c r="H58" s="109">
        <v>3823378</v>
      </c>
    </row>
    <row r="59" spans="1:8" s="10" customFormat="1" ht="26.25" customHeight="1">
      <c r="A59" s="8"/>
      <c r="B59" s="8"/>
      <c r="C59" s="129" t="s">
        <v>247</v>
      </c>
      <c r="D59" s="129"/>
      <c r="E59" s="129"/>
      <c r="F59" s="129"/>
      <c r="G59" s="108" t="s">
        <v>69</v>
      </c>
      <c r="H59" s="109">
        <v>1980844</v>
      </c>
    </row>
    <row r="60" spans="1:8" s="10" customFormat="1" ht="39" customHeight="1">
      <c r="A60" s="8"/>
      <c r="B60" s="8"/>
      <c r="C60" s="129" t="s">
        <v>248</v>
      </c>
      <c r="D60" s="129"/>
      <c r="E60" s="129"/>
      <c r="F60" s="129"/>
      <c r="G60" s="108" t="s">
        <v>69</v>
      </c>
      <c r="H60" s="109">
        <v>2226908</v>
      </c>
    </row>
    <row r="61" spans="1:8" s="10" customFormat="1" ht="43.5" customHeight="1">
      <c r="A61" s="8"/>
      <c r="B61" s="8"/>
      <c r="C61" s="131" t="s">
        <v>254</v>
      </c>
      <c r="D61" s="131"/>
      <c r="E61" s="131"/>
      <c r="F61" s="131"/>
      <c r="G61" s="131"/>
      <c r="H61" s="131"/>
    </row>
    <row r="62" spans="1:8" s="29" customFormat="1" ht="12" customHeight="1">
      <c r="A62" s="31"/>
      <c r="B62" s="31"/>
      <c r="C62" s="128" t="s">
        <v>106</v>
      </c>
      <c r="D62" s="128"/>
      <c r="E62" s="128"/>
      <c r="F62" s="128"/>
      <c r="G62" s="112"/>
      <c r="H62" s="113"/>
    </row>
    <row r="63" spans="1:8" s="29" customFormat="1" ht="12" customHeight="1">
      <c r="A63" s="31"/>
      <c r="B63" s="31"/>
      <c r="C63" s="127" t="s">
        <v>68</v>
      </c>
      <c r="D63" s="127"/>
      <c r="E63" s="127"/>
      <c r="F63" s="127"/>
      <c r="G63" s="127"/>
      <c r="H63" s="127"/>
    </row>
    <row r="64" spans="1:8" s="10" customFormat="1" ht="13.5" customHeight="1">
      <c r="A64" s="8"/>
      <c r="B64" s="8"/>
      <c r="C64" s="23" t="s">
        <v>250</v>
      </c>
      <c r="D64" s="23"/>
      <c r="E64" s="23"/>
      <c r="F64" s="23"/>
      <c r="G64" s="23"/>
      <c r="H64" s="23"/>
    </row>
    <row r="65" spans="1:8" s="10" customFormat="1" ht="26.25" customHeight="1">
      <c r="A65" s="8"/>
      <c r="B65" s="8"/>
      <c r="C65" s="129" t="s">
        <v>249</v>
      </c>
      <c r="D65" s="129"/>
      <c r="E65" s="129"/>
      <c r="F65" s="129"/>
      <c r="G65" s="108" t="s">
        <v>69</v>
      </c>
      <c r="H65" s="109">
        <v>22795</v>
      </c>
    </row>
    <row r="66" spans="1:8" s="10" customFormat="1" ht="26.25" customHeight="1">
      <c r="A66" s="8"/>
      <c r="B66" s="8"/>
      <c r="C66" s="129" t="s">
        <v>251</v>
      </c>
      <c r="D66" s="129"/>
      <c r="E66" s="129"/>
      <c r="F66" s="129"/>
      <c r="G66" s="108" t="s">
        <v>69</v>
      </c>
      <c r="H66" s="109">
        <v>831</v>
      </c>
    </row>
    <row r="67" spans="1:8" s="10" customFormat="1" ht="27" customHeight="1">
      <c r="A67" s="8"/>
      <c r="B67" s="8"/>
      <c r="C67" s="129" t="s">
        <v>102</v>
      </c>
      <c r="D67" s="129"/>
      <c r="E67" s="129"/>
      <c r="F67" s="129"/>
      <c r="G67" s="108" t="s">
        <v>69</v>
      </c>
      <c r="H67" s="109">
        <v>12077</v>
      </c>
    </row>
    <row r="68" spans="1:189" s="118" customFormat="1" ht="13.5" customHeight="1">
      <c r="A68" s="114"/>
      <c r="B68" s="114"/>
      <c r="C68" s="130" t="s">
        <v>252</v>
      </c>
      <c r="D68" s="130"/>
      <c r="E68" s="130"/>
      <c r="F68" s="130"/>
      <c r="G68" s="115" t="s">
        <v>69</v>
      </c>
      <c r="H68" s="116">
        <v>10561</v>
      </c>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117"/>
      <c r="AT68" s="117"/>
      <c r="AU68" s="117"/>
      <c r="AV68" s="117"/>
      <c r="AW68" s="117"/>
      <c r="AX68" s="117"/>
      <c r="AY68" s="117"/>
      <c r="AZ68" s="117"/>
      <c r="BA68" s="117"/>
      <c r="BB68" s="117"/>
      <c r="BC68" s="117"/>
      <c r="BD68" s="117"/>
      <c r="BE68" s="117"/>
      <c r="BF68" s="117"/>
      <c r="BG68" s="117"/>
      <c r="BH68" s="117"/>
      <c r="BI68" s="117"/>
      <c r="BJ68" s="117"/>
      <c r="BK68" s="117"/>
      <c r="BL68" s="117"/>
      <c r="BM68" s="117"/>
      <c r="BN68" s="117"/>
      <c r="BO68" s="117"/>
      <c r="BP68" s="117"/>
      <c r="BQ68" s="117"/>
      <c r="BR68" s="117"/>
      <c r="BS68" s="117"/>
      <c r="BT68" s="117"/>
      <c r="BU68" s="117"/>
      <c r="BV68" s="117"/>
      <c r="BW68" s="117"/>
      <c r="BX68" s="117"/>
      <c r="BY68" s="117"/>
      <c r="BZ68" s="117"/>
      <c r="CA68" s="117"/>
      <c r="CB68" s="117"/>
      <c r="CC68" s="117"/>
      <c r="CD68" s="117"/>
      <c r="CE68" s="117"/>
      <c r="CF68" s="117"/>
      <c r="CG68" s="117"/>
      <c r="CH68" s="117"/>
      <c r="CI68" s="117"/>
      <c r="CJ68" s="117"/>
      <c r="CK68" s="117"/>
      <c r="CL68" s="117"/>
      <c r="CM68" s="117"/>
      <c r="CN68" s="117"/>
      <c r="CO68" s="117"/>
      <c r="CP68" s="117"/>
      <c r="CQ68" s="117"/>
      <c r="CR68" s="117"/>
      <c r="CS68" s="117"/>
      <c r="CT68" s="117"/>
      <c r="CU68" s="117"/>
      <c r="CV68" s="117"/>
      <c r="CW68" s="117"/>
      <c r="CX68" s="117"/>
      <c r="CY68" s="117"/>
      <c r="CZ68" s="117"/>
      <c r="DA68" s="117"/>
      <c r="DB68" s="117"/>
      <c r="DC68" s="117"/>
      <c r="DD68" s="117"/>
      <c r="DE68" s="117"/>
      <c r="DF68" s="117"/>
      <c r="DG68" s="117"/>
      <c r="DH68" s="117"/>
      <c r="DI68" s="117"/>
      <c r="DJ68" s="117"/>
      <c r="DK68" s="117"/>
      <c r="DL68" s="117"/>
      <c r="DM68" s="117"/>
      <c r="DN68" s="117"/>
      <c r="DO68" s="117"/>
      <c r="DP68" s="117"/>
      <c r="DQ68" s="117"/>
      <c r="DR68" s="117"/>
      <c r="DS68" s="117"/>
      <c r="DT68" s="117"/>
      <c r="DU68" s="117"/>
      <c r="DV68" s="117"/>
      <c r="DW68" s="117"/>
      <c r="DX68" s="117"/>
      <c r="DY68" s="117"/>
      <c r="DZ68" s="117"/>
      <c r="EA68" s="117"/>
      <c r="EB68" s="117"/>
      <c r="EC68" s="117"/>
      <c r="ED68" s="117"/>
      <c r="EE68" s="117"/>
      <c r="EF68" s="117"/>
      <c r="EG68" s="117"/>
      <c r="EH68" s="117"/>
      <c r="EI68" s="117"/>
      <c r="EJ68" s="117"/>
      <c r="EK68" s="117"/>
      <c r="EL68" s="117"/>
      <c r="EM68" s="117"/>
      <c r="EN68" s="117"/>
      <c r="EO68" s="117"/>
      <c r="EP68" s="117"/>
      <c r="EQ68" s="117"/>
      <c r="ER68" s="117"/>
      <c r="ES68" s="117"/>
      <c r="ET68" s="117"/>
      <c r="EU68" s="117"/>
      <c r="EV68" s="117"/>
      <c r="EW68" s="117"/>
      <c r="EX68" s="117"/>
      <c r="EY68" s="117"/>
      <c r="EZ68" s="117"/>
      <c r="FA68" s="117"/>
      <c r="FB68" s="117"/>
      <c r="FC68" s="117"/>
      <c r="FD68" s="117"/>
      <c r="FE68" s="117"/>
      <c r="FF68" s="117"/>
      <c r="FG68" s="117"/>
      <c r="FH68" s="117"/>
      <c r="FI68" s="117"/>
      <c r="FJ68" s="117"/>
      <c r="FK68" s="117"/>
      <c r="FL68" s="117"/>
      <c r="FM68" s="117"/>
      <c r="FN68" s="117"/>
      <c r="FO68" s="117"/>
      <c r="FP68" s="117"/>
      <c r="FQ68" s="117"/>
      <c r="FR68" s="117"/>
      <c r="FS68" s="117"/>
      <c r="FT68" s="117"/>
      <c r="FU68" s="117"/>
      <c r="FV68" s="117"/>
      <c r="FW68" s="117"/>
      <c r="FX68" s="117"/>
      <c r="FY68" s="117"/>
      <c r="FZ68" s="117"/>
      <c r="GA68" s="117"/>
      <c r="GB68" s="117"/>
      <c r="GC68" s="117"/>
      <c r="GD68" s="117"/>
      <c r="GE68" s="117"/>
      <c r="GF68" s="117"/>
      <c r="GG68" s="117"/>
    </row>
    <row r="69" spans="1:8" s="29" customFormat="1" ht="13.5" customHeight="1">
      <c r="A69" s="31"/>
      <c r="B69" s="31"/>
      <c r="C69" s="128" t="s">
        <v>253</v>
      </c>
      <c r="D69" s="128"/>
      <c r="E69" s="128"/>
      <c r="F69" s="128"/>
      <c r="G69" s="112" t="s">
        <v>69</v>
      </c>
      <c r="H69" s="113">
        <v>7017</v>
      </c>
    </row>
    <row r="70" spans="1:8" s="29" customFormat="1" ht="12" customHeight="1">
      <c r="A70" s="31"/>
      <c r="B70" s="31"/>
      <c r="C70" s="119" t="s">
        <v>72</v>
      </c>
      <c r="D70" s="119"/>
      <c r="E70" s="119"/>
      <c r="F70" s="119"/>
      <c r="G70" s="119"/>
      <c r="H70" s="119"/>
    </row>
    <row r="71" spans="1:8" s="10" customFormat="1" ht="13.5" customHeight="1">
      <c r="A71" s="8"/>
      <c r="B71" s="8"/>
      <c r="C71" s="23" t="s">
        <v>250</v>
      </c>
      <c r="D71" s="23"/>
      <c r="E71" s="23"/>
      <c r="F71" s="23"/>
      <c r="G71" s="23"/>
      <c r="H71" s="23"/>
    </row>
    <row r="72" spans="1:8" s="10" customFormat="1" ht="26.25" customHeight="1">
      <c r="A72" s="8"/>
      <c r="B72" s="8"/>
      <c r="C72" s="129" t="s">
        <v>249</v>
      </c>
      <c r="D72" s="129"/>
      <c r="E72" s="129"/>
      <c r="F72" s="129"/>
      <c r="G72" s="108" t="s">
        <v>69</v>
      </c>
      <c r="H72" s="109">
        <v>1902439</v>
      </c>
    </row>
    <row r="73" spans="1:8" s="10" customFormat="1" ht="26.25" customHeight="1">
      <c r="A73" s="8"/>
      <c r="B73" s="8"/>
      <c r="C73" s="129" t="s">
        <v>251</v>
      </c>
      <c r="D73" s="129"/>
      <c r="E73" s="129"/>
      <c r="F73" s="129"/>
      <c r="G73" s="108" t="s">
        <v>69</v>
      </c>
      <c r="H73" s="109">
        <v>729453</v>
      </c>
    </row>
    <row r="74" spans="1:8" s="10" customFormat="1" ht="27" customHeight="1">
      <c r="A74" s="8"/>
      <c r="B74" s="8"/>
      <c r="C74" s="129" t="s">
        <v>102</v>
      </c>
      <c r="D74" s="129"/>
      <c r="E74" s="129"/>
      <c r="F74" s="129"/>
      <c r="G74" s="108" t="s">
        <v>69</v>
      </c>
      <c r="H74" s="109">
        <v>1006366</v>
      </c>
    </row>
    <row r="75" spans="1:189" s="118" customFormat="1" ht="13.5" customHeight="1">
      <c r="A75" s="114"/>
      <c r="B75" s="114"/>
      <c r="C75" s="130" t="s">
        <v>252</v>
      </c>
      <c r="D75" s="130"/>
      <c r="E75" s="130"/>
      <c r="F75" s="130"/>
      <c r="G75" s="115" t="s">
        <v>69</v>
      </c>
      <c r="H75" s="116">
        <v>386661</v>
      </c>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7"/>
      <c r="AM75" s="117"/>
      <c r="AN75" s="117"/>
      <c r="AO75" s="117"/>
      <c r="AP75" s="117"/>
      <c r="AQ75" s="117"/>
      <c r="AR75" s="117"/>
      <c r="AS75" s="117"/>
      <c r="AT75" s="117"/>
      <c r="AU75" s="117"/>
      <c r="AV75" s="117"/>
      <c r="AW75" s="117"/>
      <c r="AX75" s="117"/>
      <c r="AY75" s="117"/>
      <c r="AZ75" s="117"/>
      <c r="BA75" s="117"/>
      <c r="BB75" s="117"/>
      <c r="BC75" s="117"/>
      <c r="BD75" s="117"/>
      <c r="BE75" s="117"/>
      <c r="BF75" s="117"/>
      <c r="BG75" s="117"/>
      <c r="BH75" s="117"/>
      <c r="BI75" s="117"/>
      <c r="BJ75" s="117"/>
      <c r="BK75" s="117"/>
      <c r="BL75" s="117"/>
      <c r="BM75" s="117"/>
      <c r="BN75" s="117"/>
      <c r="BO75" s="117"/>
      <c r="BP75" s="117"/>
      <c r="BQ75" s="117"/>
      <c r="BR75" s="117"/>
      <c r="BS75" s="117"/>
      <c r="BT75" s="117"/>
      <c r="BU75" s="117"/>
      <c r="BV75" s="117"/>
      <c r="BW75" s="117"/>
      <c r="BX75" s="117"/>
      <c r="BY75" s="117"/>
      <c r="BZ75" s="117"/>
      <c r="CA75" s="117"/>
      <c r="CB75" s="117"/>
      <c r="CC75" s="117"/>
      <c r="CD75" s="117"/>
      <c r="CE75" s="117"/>
      <c r="CF75" s="117"/>
      <c r="CG75" s="117"/>
      <c r="CH75" s="117"/>
      <c r="CI75" s="117"/>
      <c r="CJ75" s="117"/>
      <c r="CK75" s="117"/>
      <c r="CL75" s="117"/>
      <c r="CM75" s="117"/>
      <c r="CN75" s="117"/>
      <c r="CO75" s="117"/>
      <c r="CP75" s="117"/>
      <c r="CQ75" s="117"/>
      <c r="CR75" s="117"/>
      <c r="CS75" s="117"/>
      <c r="CT75" s="117"/>
      <c r="CU75" s="117"/>
      <c r="CV75" s="117"/>
      <c r="CW75" s="117"/>
      <c r="CX75" s="117"/>
      <c r="CY75" s="117"/>
      <c r="CZ75" s="117"/>
      <c r="DA75" s="117"/>
      <c r="DB75" s="117"/>
      <c r="DC75" s="117"/>
      <c r="DD75" s="117"/>
      <c r="DE75" s="117"/>
      <c r="DF75" s="117"/>
      <c r="DG75" s="117"/>
      <c r="DH75" s="117"/>
      <c r="DI75" s="117"/>
      <c r="DJ75" s="117"/>
      <c r="DK75" s="117"/>
      <c r="DL75" s="117"/>
      <c r="DM75" s="117"/>
      <c r="DN75" s="117"/>
      <c r="DO75" s="117"/>
      <c r="DP75" s="117"/>
      <c r="DQ75" s="117"/>
      <c r="DR75" s="117"/>
      <c r="DS75" s="117"/>
      <c r="DT75" s="117"/>
      <c r="DU75" s="117"/>
      <c r="DV75" s="117"/>
      <c r="DW75" s="117"/>
      <c r="DX75" s="117"/>
      <c r="DY75" s="117"/>
      <c r="DZ75" s="117"/>
      <c r="EA75" s="117"/>
      <c r="EB75" s="117"/>
      <c r="EC75" s="117"/>
      <c r="ED75" s="117"/>
      <c r="EE75" s="117"/>
      <c r="EF75" s="117"/>
      <c r="EG75" s="117"/>
      <c r="EH75" s="117"/>
      <c r="EI75" s="117"/>
      <c r="EJ75" s="117"/>
      <c r="EK75" s="117"/>
      <c r="EL75" s="117"/>
      <c r="EM75" s="117"/>
      <c r="EN75" s="117"/>
      <c r="EO75" s="117"/>
      <c r="EP75" s="117"/>
      <c r="EQ75" s="117"/>
      <c r="ER75" s="117"/>
      <c r="ES75" s="117"/>
      <c r="ET75" s="117"/>
      <c r="EU75" s="117"/>
      <c r="EV75" s="117"/>
      <c r="EW75" s="117"/>
      <c r="EX75" s="117"/>
      <c r="EY75" s="117"/>
      <c r="EZ75" s="117"/>
      <c r="FA75" s="117"/>
      <c r="FB75" s="117"/>
      <c r="FC75" s="117"/>
      <c r="FD75" s="117"/>
      <c r="FE75" s="117"/>
      <c r="FF75" s="117"/>
      <c r="FG75" s="117"/>
      <c r="FH75" s="117"/>
      <c r="FI75" s="117"/>
      <c r="FJ75" s="117"/>
      <c r="FK75" s="117"/>
      <c r="FL75" s="117"/>
      <c r="FM75" s="117"/>
      <c r="FN75" s="117"/>
      <c r="FO75" s="117"/>
      <c r="FP75" s="117"/>
      <c r="FQ75" s="117"/>
      <c r="FR75" s="117"/>
      <c r="FS75" s="117"/>
      <c r="FT75" s="117"/>
      <c r="FU75" s="117"/>
      <c r="FV75" s="117"/>
      <c r="FW75" s="117"/>
      <c r="FX75" s="117"/>
      <c r="FY75" s="117"/>
      <c r="FZ75" s="117"/>
      <c r="GA75" s="117"/>
      <c r="GB75" s="117"/>
      <c r="GC75" s="117"/>
      <c r="GD75" s="117"/>
      <c r="GE75" s="117"/>
      <c r="GF75" s="117"/>
      <c r="GG75" s="117"/>
    </row>
    <row r="76" spans="1:8" s="29" customFormat="1" ht="13.5" customHeight="1">
      <c r="A76" s="31"/>
      <c r="B76" s="31"/>
      <c r="C76" s="128" t="s">
        <v>253</v>
      </c>
      <c r="D76" s="128"/>
      <c r="E76" s="128"/>
      <c r="F76" s="128"/>
      <c r="G76" s="112" t="s">
        <v>69</v>
      </c>
      <c r="H76" s="113">
        <v>389800</v>
      </c>
    </row>
    <row r="77" spans="1:8" s="29" customFormat="1" ht="12" customHeight="1">
      <c r="A77" s="31"/>
      <c r="B77" s="31"/>
      <c r="C77" s="128" t="s">
        <v>255</v>
      </c>
      <c r="D77" s="128"/>
      <c r="E77" s="128"/>
      <c r="F77" s="128"/>
      <c r="G77" s="112" t="s">
        <v>69</v>
      </c>
      <c r="H77" s="113">
        <v>25779</v>
      </c>
    </row>
    <row r="78" spans="1:8" s="29" customFormat="1" ht="13.5" customHeight="1">
      <c r="A78" s="31"/>
      <c r="B78" s="31"/>
      <c r="C78" s="128" t="s">
        <v>256</v>
      </c>
      <c r="D78" s="128"/>
      <c r="E78" s="128"/>
      <c r="F78" s="128"/>
      <c r="G78" s="119"/>
      <c r="H78" s="119"/>
    </row>
    <row r="79" spans="1:8" s="29" customFormat="1" ht="13.5" customHeight="1">
      <c r="A79" s="31"/>
      <c r="B79" s="31"/>
      <c r="C79" s="128" t="s">
        <v>103</v>
      </c>
      <c r="D79" s="128"/>
      <c r="E79" s="128"/>
      <c r="F79" s="128"/>
      <c r="G79" s="112" t="s">
        <v>71</v>
      </c>
      <c r="H79" s="113">
        <v>53281</v>
      </c>
    </row>
    <row r="80" spans="1:8" s="29" customFormat="1" ht="13.5" customHeight="1">
      <c r="A80" s="31"/>
      <c r="B80" s="31"/>
      <c r="C80" s="128" t="s">
        <v>104</v>
      </c>
      <c r="D80" s="128"/>
      <c r="E80" s="128"/>
      <c r="F80" s="128"/>
      <c r="G80" s="112" t="s">
        <v>70</v>
      </c>
      <c r="H80" s="113">
        <v>2406252</v>
      </c>
    </row>
    <row r="81" spans="1:8" s="29" customFormat="1" ht="26.25" customHeight="1">
      <c r="A81" s="31"/>
      <c r="B81" s="31"/>
      <c r="C81" s="127" t="s">
        <v>272</v>
      </c>
      <c r="D81" s="127"/>
      <c r="E81" s="127"/>
      <c r="F81" s="127"/>
      <c r="G81" s="127"/>
      <c r="H81" s="127"/>
    </row>
    <row r="82" spans="1:8" s="29" customFormat="1" ht="39" customHeight="1">
      <c r="A82" s="31"/>
      <c r="B82" s="104">
        <v>75864</v>
      </c>
      <c r="C82" s="105" t="s">
        <v>46</v>
      </c>
      <c r="D82" s="106">
        <v>2590000</v>
      </c>
      <c r="E82" s="106">
        <v>388525</v>
      </c>
      <c r="F82" s="106">
        <v>0</v>
      </c>
      <c r="G82" s="106">
        <v>0</v>
      </c>
      <c r="H82" s="106">
        <f>D82+E82-F82</f>
        <v>2978525</v>
      </c>
    </row>
    <row r="83" spans="1:8" s="10" customFormat="1" ht="51.75" customHeight="1">
      <c r="A83" s="8"/>
      <c r="B83" s="8"/>
      <c r="C83" s="125" t="s">
        <v>282</v>
      </c>
      <c r="D83" s="125"/>
      <c r="E83" s="125"/>
      <c r="F83" s="125"/>
      <c r="G83" s="125"/>
      <c r="H83" s="125"/>
    </row>
    <row r="84" spans="1:8" s="29" customFormat="1" ht="27.75" customHeight="1">
      <c r="A84" s="31"/>
      <c r="B84" s="104">
        <v>75865</v>
      </c>
      <c r="C84" s="105" t="s">
        <v>87</v>
      </c>
      <c r="D84" s="106">
        <v>130959656</v>
      </c>
      <c r="E84" s="106">
        <v>14889875</v>
      </c>
      <c r="F84" s="106">
        <v>0</v>
      </c>
      <c r="G84" s="106">
        <v>484146</v>
      </c>
      <c r="H84" s="106">
        <f>D84+E84-F84</f>
        <v>145849531</v>
      </c>
    </row>
    <row r="85" spans="1:8" s="10" customFormat="1" ht="43.5" customHeight="1">
      <c r="A85" s="8"/>
      <c r="B85" s="8"/>
      <c r="C85" s="125" t="s">
        <v>289</v>
      </c>
      <c r="D85" s="125"/>
      <c r="E85" s="125"/>
      <c r="F85" s="125"/>
      <c r="G85" s="125"/>
      <c r="H85" s="125"/>
    </row>
    <row r="86" spans="1:8" s="29" customFormat="1" ht="43.5" customHeight="1">
      <c r="A86" s="31"/>
      <c r="B86" s="31"/>
      <c r="C86" s="126" t="s">
        <v>260</v>
      </c>
      <c r="D86" s="126"/>
      <c r="E86" s="126"/>
      <c r="F86" s="126"/>
      <c r="G86" s="126"/>
      <c r="H86" s="126"/>
    </row>
    <row r="87" spans="1:8" s="29" customFormat="1" ht="12.75" customHeight="1">
      <c r="A87" s="31"/>
      <c r="B87" s="31"/>
      <c r="C87" s="127" t="s">
        <v>257</v>
      </c>
      <c r="D87" s="127"/>
      <c r="E87" s="127"/>
      <c r="F87" s="127"/>
      <c r="G87" s="127"/>
      <c r="H87" s="127"/>
    </row>
    <row r="88" spans="1:8" s="29" customFormat="1" ht="12.75" customHeight="1">
      <c r="A88" s="31"/>
      <c r="B88" s="31"/>
      <c r="C88" s="127" t="s">
        <v>273</v>
      </c>
      <c r="D88" s="127"/>
      <c r="E88" s="127"/>
      <c r="F88" s="127"/>
      <c r="G88" s="127"/>
      <c r="H88" s="127"/>
    </row>
    <row r="89" spans="1:8" s="29" customFormat="1" ht="38.25" customHeight="1">
      <c r="A89" s="31"/>
      <c r="B89" s="31"/>
      <c r="C89" s="127" t="s">
        <v>259</v>
      </c>
      <c r="D89" s="127"/>
      <c r="E89" s="127"/>
      <c r="F89" s="127"/>
      <c r="G89" s="127"/>
      <c r="H89" s="127"/>
    </row>
    <row r="90" spans="1:8" s="29" customFormat="1" ht="12.75" customHeight="1">
      <c r="A90" s="31"/>
      <c r="B90" s="31"/>
      <c r="C90" s="127" t="s">
        <v>258</v>
      </c>
      <c r="D90" s="127"/>
      <c r="E90" s="127"/>
      <c r="F90" s="127"/>
      <c r="G90" s="127"/>
      <c r="H90" s="127"/>
    </row>
    <row r="91" spans="1:8" s="29" customFormat="1" ht="12.75" customHeight="1">
      <c r="A91" s="31"/>
      <c r="B91" s="31"/>
      <c r="C91" s="127" t="s">
        <v>274</v>
      </c>
      <c r="D91" s="127"/>
      <c r="E91" s="127"/>
      <c r="F91" s="127"/>
      <c r="G91" s="127"/>
      <c r="H91" s="127"/>
    </row>
    <row r="92" spans="1:8" s="29" customFormat="1" ht="25.5" customHeight="1">
      <c r="A92" s="31"/>
      <c r="B92" s="104">
        <v>75866</v>
      </c>
      <c r="C92" s="105" t="s">
        <v>88</v>
      </c>
      <c r="D92" s="106">
        <v>91239637</v>
      </c>
      <c r="E92" s="106">
        <v>38357124</v>
      </c>
      <c r="F92" s="106">
        <v>0</v>
      </c>
      <c r="G92" s="106">
        <v>835602</v>
      </c>
      <c r="H92" s="106">
        <f>D92+E92-F92</f>
        <v>129596761</v>
      </c>
    </row>
    <row r="93" spans="1:8" s="10" customFormat="1" ht="27" customHeight="1">
      <c r="A93" s="8"/>
      <c r="B93" s="8"/>
      <c r="C93" s="131" t="s">
        <v>290</v>
      </c>
      <c r="D93" s="131"/>
      <c r="E93" s="131"/>
      <c r="F93" s="131"/>
      <c r="G93" s="131"/>
      <c r="H93" s="131"/>
    </row>
    <row r="94" spans="1:8" s="10" customFormat="1" ht="12.75" customHeight="1">
      <c r="A94" s="8"/>
      <c r="B94" s="8"/>
      <c r="C94" s="125" t="s">
        <v>261</v>
      </c>
      <c r="D94" s="125"/>
      <c r="E94" s="125"/>
      <c r="F94" s="125"/>
      <c r="G94" s="125"/>
      <c r="H94" s="125"/>
    </row>
    <row r="95" spans="1:8" s="10" customFormat="1" ht="12.75" customHeight="1">
      <c r="A95" s="8"/>
      <c r="B95" s="8"/>
      <c r="C95" s="132" t="s">
        <v>268</v>
      </c>
      <c r="D95" s="132"/>
      <c r="E95" s="132"/>
      <c r="F95" s="132"/>
      <c r="G95" s="110" t="s">
        <v>69</v>
      </c>
      <c r="H95" s="111">
        <v>442850</v>
      </c>
    </row>
    <row r="96" spans="1:8" s="10" customFormat="1" ht="12.75" customHeight="1">
      <c r="A96" s="8"/>
      <c r="B96" s="8"/>
      <c r="C96" s="132" t="s">
        <v>275</v>
      </c>
      <c r="D96" s="132"/>
      <c r="E96" s="132"/>
      <c r="F96" s="132"/>
      <c r="G96" s="110" t="s">
        <v>69</v>
      </c>
      <c r="H96" s="111">
        <f>2804169+820902</f>
        <v>3625071</v>
      </c>
    </row>
    <row r="97" spans="1:8" s="10" customFormat="1" ht="26.25" customHeight="1">
      <c r="A97" s="8"/>
      <c r="B97" s="8"/>
      <c r="C97" s="129" t="s">
        <v>276</v>
      </c>
      <c r="D97" s="129"/>
      <c r="E97" s="129"/>
      <c r="F97" s="129"/>
      <c r="G97" s="108" t="s">
        <v>69</v>
      </c>
      <c r="H97" s="109">
        <f>409035+733125</f>
        <v>1142160</v>
      </c>
    </row>
    <row r="98" spans="1:8" s="10" customFormat="1" ht="12.75" customHeight="1">
      <c r="A98" s="8"/>
      <c r="B98" s="8"/>
      <c r="C98" s="132" t="s">
        <v>262</v>
      </c>
      <c r="D98" s="132"/>
      <c r="E98" s="132"/>
      <c r="F98" s="132"/>
      <c r="G98" s="124"/>
      <c r="H98" s="124"/>
    </row>
    <row r="99" spans="1:8" s="10" customFormat="1" ht="12.75" customHeight="1">
      <c r="A99" s="8"/>
      <c r="B99" s="8"/>
      <c r="C99" s="132" t="s">
        <v>264</v>
      </c>
      <c r="D99" s="132"/>
      <c r="E99" s="132"/>
      <c r="F99" s="132"/>
      <c r="G99" s="110" t="s">
        <v>69</v>
      </c>
      <c r="H99" s="111">
        <v>11181246</v>
      </c>
    </row>
    <row r="100" spans="1:8" s="10" customFormat="1" ht="12.75" customHeight="1">
      <c r="A100" s="8"/>
      <c r="B100" s="8"/>
      <c r="C100" s="132" t="s">
        <v>263</v>
      </c>
      <c r="D100" s="132"/>
      <c r="E100" s="132"/>
      <c r="F100" s="132"/>
      <c r="G100" s="110" t="s">
        <v>69</v>
      </c>
      <c r="H100" s="111">
        <v>2540051</v>
      </c>
    </row>
    <row r="101" spans="1:8" s="10" customFormat="1" ht="12.75" customHeight="1">
      <c r="A101" s="8"/>
      <c r="B101" s="8"/>
      <c r="C101" s="132" t="s">
        <v>265</v>
      </c>
      <c r="D101" s="132"/>
      <c r="E101" s="132"/>
      <c r="F101" s="132"/>
      <c r="G101" s="124"/>
      <c r="H101" s="124"/>
    </row>
    <row r="102" spans="1:8" s="10" customFormat="1" ht="12.75" customHeight="1">
      <c r="A102" s="8"/>
      <c r="B102" s="8"/>
      <c r="C102" s="132" t="s">
        <v>266</v>
      </c>
      <c r="D102" s="132"/>
      <c r="E102" s="132"/>
      <c r="F102" s="132"/>
      <c r="G102" s="110" t="s">
        <v>69</v>
      </c>
      <c r="H102" s="111">
        <f>1972204+962373</f>
        <v>2934577</v>
      </c>
    </row>
    <row r="103" spans="1:8" s="10" customFormat="1" ht="12.75" customHeight="1">
      <c r="A103" s="8"/>
      <c r="B103" s="8"/>
      <c r="C103" s="132" t="s">
        <v>267</v>
      </c>
      <c r="D103" s="132"/>
      <c r="E103" s="132"/>
      <c r="F103" s="132"/>
      <c r="G103" s="110" t="s">
        <v>69</v>
      </c>
      <c r="H103" s="111">
        <f>10119285+2118918</f>
        <v>12238203</v>
      </c>
    </row>
    <row r="104" spans="1:8" s="123" customFormat="1" ht="27" customHeight="1">
      <c r="A104" s="120"/>
      <c r="B104" s="120"/>
      <c r="C104" s="133" t="s">
        <v>269</v>
      </c>
      <c r="D104" s="133"/>
      <c r="E104" s="133"/>
      <c r="F104" s="133"/>
      <c r="G104" s="121" t="s">
        <v>69</v>
      </c>
      <c r="H104" s="122">
        <v>894737</v>
      </c>
    </row>
    <row r="105" spans="1:8" s="10" customFormat="1" ht="27" customHeight="1">
      <c r="A105" s="8"/>
      <c r="B105" s="8"/>
      <c r="C105" s="131" t="s">
        <v>291</v>
      </c>
      <c r="D105" s="131"/>
      <c r="E105" s="131"/>
      <c r="F105" s="131"/>
      <c r="G105" s="131"/>
      <c r="H105" s="131"/>
    </row>
    <row r="106" spans="1:8" s="10" customFormat="1" ht="12.75" customHeight="1">
      <c r="A106" s="8"/>
      <c r="B106" s="8"/>
      <c r="C106" s="125" t="s">
        <v>261</v>
      </c>
      <c r="D106" s="125"/>
      <c r="E106" s="125"/>
      <c r="F106" s="125"/>
      <c r="G106" s="125"/>
      <c r="H106" s="125"/>
    </row>
    <row r="107" spans="1:8" s="10" customFormat="1" ht="12.75" customHeight="1">
      <c r="A107" s="8"/>
      <c r="B107" s="8"/>
      <c r="C107" s="132" t="s">
        <v>268</v>
      </c>
      <c r="D107" s="132"/>
      <c r="E107" s="132"/>
      <c r="F107" s="132"/>
      <c r="G107" s="110" t="s">
        <v>69</v>
      </c>
      <c r="H107" s="111">
        <v>26050</v>
      </c>
    </row>
    <row r="108" spans="1:8" s="10" customFormat="1" ht="12.75" customHeight="1">
      <c r="A108" s="8"/>
      <c r="B108" s="8"/>
      <c r="C108" s="132" t="s">
        <v>275</v>
      </c>
      <c r="D108" s="132"/>
      <c r="E108" s="132"/>
      <c r="F108" s="132"/>
      <c r="G108" s="110" t="s">
        <v>69</v>
      </c>
      <c r="H108" s="111">
        <f>164951+48288</f>
        <v>213239</v>
      </c>
    </row>
    <row r="109" spans="1:8" s="10" customFormat="1" ht="26.25" customHeight="1">
      <c r="A109" s="8"/>
      <c r="B109" s="8"/>
      <c r="C109" s="129" t="s">
        <v>276</v>
      </c>
      <c r="D109" s="129"/>
      <c r="E109" s="129"/>
      <c r="F109" s="129"/>
      <c r="G109" s="108" t="s">
        <v>69</v>
      </c>
      <c r="H109" s="109">
        <f>72183+62189</f>
        <v>134372</v>
      </c>
    </row>
    <row r="110" spans="1:8" s="10" customFormat="1" ht="12.75" customHeight="1">
      <c r="A110" s="8"/>
      <c r="B110" s="8"/>
      <c r="C110" s="132" t="s">
        <v>262</v>
      </c>
      <c r="D110" s="132"/>
      <c r="E110" s="132"/>
      <c r="F110" s="132"/>
      <c r="G110" s="124"/>
      <c r="H110" s="124"/>
    </row>
    <row r="111" spans="1:8" s="10" customFormat="1" ht="12.75" customHeight="1">
      <c r="A111" s="8"/>
      <c r="B111" s="8"/>
      <c r="C111" s="132" t="s">
        <v>264</v>
      </c>
      <c r="D111" s="132"/>
      <c r="E111" s="132"/>
      <c r="F111" s="132"/>
      <c r="G111" s="110" t="s">
        <v>69</v>
      </c>
      <c r="H111" s="111">
        <f>782192+533249</f>
        <v>1315441</v>
      </c>
    </row>
    <row r="112" spans="1:8" s="10" customFormat="1" ht="12.75" customHeight="1">
      <c r="A112" s="8"/>
      <c r="B112" s="8"/>
      <c r="C112" s="132" t="s">
        <v>263</v>
      </c>
      <c r="D112" s="132"/>
      <c r="E112" s="132"/>
      <c r="F112" s="132"/>
      <c r="G112" s="110" t="s">
        <v>69</v>
      </c>
      <c r="H112" s="111">
        <f>78542+220288</f>
        <v>298830</v>
      </c>
    </row>
    <row r="113" spans="1:8" s="10" customFormat="1" ht="12.75" customHeight="1">
      <c r="A113" s="8"/>
      <c r="B113" s="8"/>
      <c r="C113" s="132" t="s">
        <v>265</v>
      </c>
      <c r="D113" s="132"/>
      <c r="E113" s="132"/>
      <c r="F113" s="132"/>
      <c r="G113" s="124"/>
      <c r="H113" s="124"/>
    </row>
    <row r="114" spans="1:8" s="10" customFormat="1" ht="12.75" customHeight="1">
      <c r="A114" s="8"/>
      <c r="B114" s="8"/>
      <c r="C114" s="132" t="s">
        <v>266</v>
      </c>
      <c r="D114" s="132"/>
      <c r="E114" s="132"/>
      <c r="F114" s="132"/>
      <c r="G114" s="110" t="s">
        <v>69</v>
      </c>
      <c r="H114" s="111">
        <f>232024+113221</f>
        <v>345245</v>
      </c>
    </row>
    <row r="115" spans="1:8" s="10" customFormat="1" ht="12.75" customHeight="1">
      <c r="A115" s="8"/>
      <c r="B115" s="8"/>
      <c r="C115" s="132" t="s">
        <v>267</v>
      </c>
      <c r="D115" s="132"/>
      <c r="E115" s="132"/>
      <c r="F115" s="132"/>
      <c r="G115" s="110" t="s">
        <v>69</v>
      </c>
      <c r="H115" s="111">
        <f>1190505+249284</f>
        <v>1439789</v>
      </c>
    </row>
    <row r="116" spans="1:8" s="123" customFormat="1" ht="27" customHeight="1">
      <c r="A116" s="120"/>
      <c r="B116" s="120"/>
      <c r="C116" s="133" t="s">
        <v>269</v>
      </c>
      <c r="D116" s="133"/>
      <c r="E116" s="133"/>
      <c r="F116" s="133"/>
      <c r="G116" s="121" t="s">
        <v>69</v>
      </c>
      <c r="H116" s="122">
        <v>105263</v>
      </c>
    </row>
    <row r="117" spans="1:8" s="29" customFormat="1" ht="26.25" customHeight="1">
      <c r="A117" s="31"/>
      <c r="B117" s="31"/>
      <c r="C117" s="127" t="s">
        <v>325</v>
      </c>
      <c r="D117" s="127"/>
      <c r="E117" s="127"/>
      <c r="F117" s="127"/>
      <c r="G117" s="127"/>
      <c r="H117" s="127"/>
    </row>
    <row r="118" spans="1:8" s="29" customFormat="1" ht="43.5" customHeight="1">
      <c r="A118" s="31"/>
      <c r="B118" s="31"/>
      <c r="C118" s="126" t="s">
        <v>283</v>
      </c>
      <c r="D118" s="126"/>
      <c r="E118" s="126"/>
      <c r="F118" s="126"/>
      <c r="G118" s="126"/>
      <c r="H118" s="126"/>
    </row>
    <row r="119" spans="1:8" s="29" customFormat="1" ht="12.75" customHeight="1">
      <c r="A119" s="31"/>
      <c r="B119" s="31"/>
      <c r="C119" s="127" t="s">
        <v>277</v>
      </c>
      <c r="D119" s="127"/>
      <c r="E119" s="127"/>
      <c r="F119" s="127"/>
      <c r="G119" s="127"/>
      <c r="H119" s="127"/>
    </row>
    <row r="120" spans="1:8" s="29" customFormat="1" ht="12.75" customHeight="1">
      <c r="A120" s="31"/>
      <c r="B120" s="31"/>
      <c r="C120" s="127" t="s">
        <v>270</v>
      </c>
      <c r="D120" s="127"/>
      <c r="E120" s="127"/>
      <c r="F120" s="127"/>
      <c r="G120" s="127"/>
      <c r="H120" s="127"/>
    </row>
    <row r="121" spans="1:8" s="29" customFormat="1" ht="40.5" customHeight="1">
      <c r="A121" s="31"/>
      <c r="B121" s="31"/>
      <c r="C121" s="127" t="s">
        <v>284</v>
      </c>
      <c r="D121" s="127"/>
      <c r="E121" s="127"/>
      <c r="F121" s="127"/>
      <c r="G121" s="127"/>
      <c r="H121" s="127"/>
    </row>
    <row r="122" spans="1:8" s="29" customFormat="1" ht="4.5" customHeight="1">
      <c r="A122" s="31"/>
      <c r="B122" s="31"/>
      <c r="C122" s="25"/>
      <c r="D122" s="25"/>
      <c r="E122" s="25"/>
      <c r="F122" s="25"/>
      <c r="G122" s="25"/>
      <c r="H122" s="25"/>
    </row>
    <row r="123" spans="1:8" s="51" customFormat="1" ht="23.25" customHeight="1">
      <c r="A123" s="47"/>
      <c r="B123" s="47">
        <v>801</v>
      </c>
      <c r="C123" s="48" t="s">
        <v>37</v>
      </c>
      <c r="D123" s="49">
        <v>11332828</v>
      </c>
      <c r="E123" s="49">
        <f>E124</f>
        <v>450</v>
      </c>
      <c r="F123" s="49">
        <f>F124</f>
        <v>0</v>
      </c>
      <c r="G123" s="49">
        <f>G124</f>
        <v>0</v>
      </c>
      <c r="H123" s="49">
        <f>D123+E123-F123</f>
        <v>11333278</v>
      </c>
    </row>
    <row r="124" spans="1:8" s="10" customFormat="1" ht="17.25" customHeight="1">
      <c r="A124" s="8"/>
      <c r="B124" s="8">
        <v>80102</v>
      </c>
      <c r="C124" s="45" t="s">
        <v>98</v>
      </c>
      <c r="D124" s="37">
        <v>8750</v>
      </c>
      <c r="E124" s="37">
        <v>450</v>
      </c>
      <c r="F124" s="37">
        <v>0</v>
      </c>
      <c r="G124" s="37">
        <v>0</v>
      </c>
      <c r="H124" s="37">
        <f>D124+E124-F124</f>
        <v>9200</v>
      </c>
    </row>
    <row r="125" spans="1:8" s="29" customFormat="1" ht="42" customHeight="1">
      <c r="A125" s="31"/>
      <c r="B125" s="31"/>
      <c r="C125" s="127" t="s">
        <v>141</v>
      </c>
      <c r="D125" s="127"/>
      <c r="E125" s="127"/>
      <c r="F125" s="127"/>
      <c r="G125" s="127"/>
      <c r="H125" s="127"/>
    </row>
    <row r="126" spans="1:8" s="28" customFormat="1" ht="3" customHeight="1">
      <c r="A126" s="27"/>
      <c r="B126" s="27"/>
      <c r="C126" s="25"/>
      <c r="D126" s="25"/>
      <c r="E126" s="25"/>
      <c r="F126" s="25"/>
      <c r="G126" s="25"/>
      <c r="H126" s="107"/>
    </row>
    <row r="127" spans="1:8" s="51" customFormat="1" ht="23.25" customHeight="1">
      <c r="A127" s="47"/>
      <c r="B127" s="47">
        <v>853</v>
      </c>
      <c r="C127" s="48" t="s">
        <v>56</v>
      </c>
      <c r="D127" s="49">
        <v>6553757</v>
      </c>
      <c r="E127" s="49">
        <f>E128</f>
        <v>5089494</v>
      </c>
      <c r="F127" s="49">
        <f>F128</f>
        <v>0</v>
      </c>
      <c r="G127" s="49">
        <f>G128</f>
        <v>0</v>
      </c>
      <c r="H127" s="49">
        <f>D127+E127-F127</f>
        <v>11643251</v>
      </c>
    </row>
    <row r="128" spans="1:8" s="29" customFormat="1" ht="18.75" customHeight="1">
      <c r="A128" s="31"/>
      <c r="B128" s="31">
        <v>85395</v>
      </c>
      <c r="C128" s="50" t="s">
        <v>47</v>
      </c>
      <c r="D128" s="30">
        <v>4488707</v>
      </c>
      <c r="E128" s="30">
        <v>5089494</v>
      </c>
      <c r="F128" s="30">
        <v>0</v>
      </c>
      <c r="G128" s="30">
        <v>0</v>
      </c>
      <c r="H128" s="30">
        <f>D128+E128-F128</f>
        <v>9578201</v>
      </c>
    </row>
    <row r="129" spans="1:8" s="28" customFormat="1" ht="31.5" customHeight="1">
      <c r="A129" s="27"/>
      <c r="B129" s="27"/>
      <c r="C129" s="127" t="s">
        <v>335</v>
      </c>
      <c r="D129" s="127"/>
      <c r="E129" s="127"/>
      <c r="F129" s="127"/>
      <c r="G129" s="127"/>
      <c r="H129" s="127"/>
    </row>
    <row r="130" spans="1:8" s="51" customFormat="1" ht="4.5" customHeight="1">
      <c r="A130" s="44"/>
      <c r="B130" s="27"/>
      <c r="C130" s="25"/>
      <c r="D130" s="25"/>
      <c r="E130" s="25"/>
      <c r="F130" s="25"/>
      <c r="G130" s="25"/>
      <c r="H130" s="25"/>
    </row>
    <row r="131" spans="1:8" s="26" customFormat="1" ht="21.75" customHeight="1">
      <c r="A131" s="47"/>
      <c r="B131" s="47">
        <v>854</v>
      </c>
      <c r="C131" s="48" t="s">
        <v>57</v>
      </c>
      <c r="D131" s="49">
        <v>6950</v>
      </c>
      <c r="E131" s="49">
        <f>E132</f>
        <v>0</v>
      </c>
      <c r="F131" s="49">
        <f>F132</f>
        <v>450</v>
      </c>
      <c r="G131" s="49">
        <f>G132</f>
        <v>0</v>
      </c>
      <c r="H131" s="49">
        <f>D131+E131-F131</f>
        <v>6500</v>
      </c>
    </row>
    <row r="132" spans="1:8" s="29" customFormat="1" ht="17.25" customHeight="1">
      <c r="A132" s="31"/>
      <c r="B132" s="31">
        <v>85407</v>
      </c>
      <c r="C132" s="50" t="s">
        <v>100</v>
      </c>
      <c r="D132" s="30">
        <v>450</v>
      </c>
      <c r="E132" s="30">
        <v>0</v>
      </c>
      <c r="F132" s="30">
        <v>450</v>
      </c>
      <c r="G132" s="30">
        <v>0</v>
      </c>
      <c r="H132" s="30">
        <f>D132+E132-F132</f>
        <v>0</v>
      </c>
    </row>
    <row r="133" spans="1:8" s="29" customFormat="1" ht="43.5" customHeight="1">
      <c r="A133" s="31"/>
      <c r="B133" s="31"/>
      <c r="C133" s="127" t="s">
        <v>140</v>
      </c>
      <c r="D133" s="127"/>
      <c r="E133" s="127"/>
      <c r="F133" s="127"/>
      <c r="G133" s="127"/>
      <c r="H133" s="127"/>
    </row>
    <row r="134" spans="1:8" s="29" customFormat="1" ht="3.75" customHeight="1">
      <c r="A134" s="31"/>
      <c r="B134" s="31"/>
      <c r="C134" s="25"/>
      <c r="D134" s="25"/>
      <c r="E134" s="25"/>
      <c r="F134" s="25"/>
      <c r="G134" s="25"/>
      <c r="H134" s="25"/>
    </row>
    <row r="135" spans="1:8" s="51" customFormat="1" ht="23.25" customHeight="1">
      <c r="A135" s="47"/>
      <c r="B135" s="47">
        <v>900</v>
      </c>
      <c r="C135" s="48" t="s">
        <v>55</v>
      </c>
      <c r="D135" s="49">
        <v>2886187</v>
      </c>
      <c r="E135" s="49">
        <f>E136</f>
        <v>174000</v>
      </c>
      <c r="F135" s="49">
        <f>F136</f>
        <v>0</v>
      </c>
      <c r="G135" s="49">
        <f>G136</f>
        <v>0</v>
      </c>
      <c r="H135" s="49">
        <f>D135+E135-F135</f>
        <v>3060187</v>
      </c>
    </row>
    <row r="136" spans="1:8" s="29" customFormat="1" ht="16.5" customHeight="1">
      <c r="A136" s="31"/>
      <c r="B136" s="31">
        <v>90095</v>
      </c>
      <c r="C136" s="50" t="s">
        <v>47</v>
      </c>
      <c r="D136" s="30">
        <v>1222957</v>
      </c>
      <c r="E136" s="30">
        <v>174000</v>
      </c>
      <c r="F136" s="30">
        <v>0</v>
      </c>
      <c r="G136" s="30">
        <v>0</v>
      </c>
      <c r="H136" s="30">
        <f>D136+E136-F136</f>
        <v>1396957</v>
      </c>
    </row>
    <row r="137" spans="1:8" s="29" customFormat="1" ht="40.5" customHeight="1">
      <c r="A137" s="31"/>
      <c r="B137" s="31"/>
      <c r="C137" s="127" t="s">
        <v>285</v>
      </c>
      <c r="D137" s="127"/>
      <c r="E137" s="127"/>
      <c r="F137" s="127"/>
      <c r="G137" s="127"/>
      <c r="H137" s="127"/>
    </row>
    <row r="138" spans="1:8" s="29" customFormat="1" ht="4.5" customHeight="1">
      <c r="A138" s="31"/>
      <c r="B138" s="31"/>
      <c r="C138" s="66"/>
      <c r="D138" s="30"/>
      <c r="E138" s="30"/>
      <c r="F138" s="30"/>
      <c r="G138" s="30"/>
      <c r="H138" s="30"/>
    </row>
    <row r="139" spans="1:8" s="51" customFormat="1" ht="23.25" customHeight="1">
      <c r="A139" s="47"/>
      <c r="B139" s="47">
        <v>921</v>
      </c>
      <c r="C139" s="48" t="s">
        <v>54</v>
      </c>
      <c r="D139" s="49">
        <v>32233196</v>
      </c>
      <c r="E139" s="49">
        <f>E140</f>
        <v>262953</v>
      </c>
      <c r="F139" s="49">
        <f>F140</f>
        <v>0</v>
      </c>
      <c r="G139" s="49">
        <f>G140</f>
        <v>0</v>
      </c>
      <c r="H139" s="49">
        <f>D139+E139-F139</f>
        <v>32496149</v>
      </c>
    </row>
    <row r="140" spans="1:8" s="29" customFormat="1" ht="16.5" customHeight="1">
      <c r="A140" s="31"/>
      <c r="B140" s="31">
        <v>92116</v>
      </c>
      <c r="C140" s="50" t="s">
        <v>60</v>
      </c>
      <c r="D140" s="30">
        <v>3800000</v>
      </c>
      <c r="E140" s="30">
        <v>262953</v>
      </c>
      <c r="F140" s="30">
        <v>0</v>
      </c>
      <c r="G140" s="30">
        <v>0</v>
      </c>
      <c r="H140" s="30">
        <f>D140+E140-F140</f>
        <v>4062953</v>
      </c>
    </row>
    <row r="141" spans="1:8" s="28" customFormat="1" ht="42.75" customHeight="1">
      <c r="A141" s="27"/>
      <c r="B141" s="27"/>
      <c r="C141" s="127" t="s">
        <v>286</v>
      </c>
      <c r="D141" s="127"/>
      <c r="E141" s="127"/>
      <c r="F141" s="127"/>
      <c r="G141" s="127"/>
      <c r="H141" s="127"/>
    </row>
    <row r="142" spans="1:8" s="51" customFormat="1" ht="3.75" customHeight="1">
      <c r="A142" s="83"/>
      <c r="B142" s="83"/>
      <c r="C142" s="99"/>
      <c r="D142" s="99"/>
      <c r="E142" s="99"/>
      <c r="F142" s="99"/>
      <c r="G142" s="99"/>
      <c r="H142" s="99"/>
    </row>
    <row r="143" spans="1:8" s="51" customFormat="1" ht="29.25" customHeight="1">
      <c r="A143" s="47"/>
      <c r="B143" s="84">
        <v>925</v>
      </c>
      <c r="C143" s="85" t="s">
        <v>48</v>
      </c>
      <c r="D143" s="86">
        <v>2264869</v>
      </c>
      <c r="E143" s="86">
        <f>E144</f>
        <v>44992</v>
      </c>
      <c r="F143" s="86">
        <f>F144</f>
        <v>0</v>
      </c>
      <c r="G143" s="86">
        <f>G144</f>
        <v>0</v>
      </c>
      <c r="H143" s="86">
        <f>D143+E143-F143</f>
        <v>2309861</v>
      </c>
    </row>
    <row r="144" spans="1:8" s="29" customFormat="1" ht="16.5" customHeight="1">
      <c r="A144" s="31"/>
      <c r="B144" s="31">
        <v>92502</v>
      </c>
      <c r="C144" s="66" t="s">
        <v>49</v>
      </c>
      <c r="D144" s="30">
        <v>2264869</v>
      </c>
      <c r="E144" s="30">
        <v>44992</v>
      </c>
      <c r="F144" s="30">
        <v>0</v>
      </c>
      <c r="G144" s="30">
        <v>0</v>
      </c>
      <c r="H144" s="30">
        <f>D144+E144-F144</f>
        <v>2309861</v>
      </c>
    </row>
    <row r="145" spans="1:8" s="29" customFormat="1" ht="54" customHeight="1">
      <c r="A145" s="31"/>
      <c r="B145" s="31"/>
      <c r="C145" s="127" t="s">
        <v>287</v>
      </c>
      <c r="D145" s="127"/>
      <c r="E145" s="127"/>
      <c r="F145" s="127"/>
      <c r="G145" s="127"/>
      <c r="H145" s="127"/>
    </row>
    <row r="146" spans="1:8" s="43" customFormat="1" ht="39.75" customHeight="1">
      <c r="A146" s="18"/>
      <c r="B146" s="18"/>
      <c r="C146" s="125" t="s">
        <v>288</v>
      </c>
      <c r="D146" s="125"/>
      <c r="E146" s="125"/>
      <c r="F146" s="125"/>
      <c r="G146" s="125"/>
      <c r="H146" s="125"/>
    </row>
    <row r="147" spans="1:8" s="10" customFormat="1" ht="5.25" customHeight="1">
      <c r="A147" s="8"/>
      <c r="B147" s="8"/>
      <c r="C147" s="3"/>
      <c r="D147" s="3"/>
      <c r="E147" s="3"/>
      <c r="F147" s="3"/>
      <c r="G147" s="3"/>
      <c r="H147" s="3"/>
    </row>
    <row r="148" spans="1:8" s="14" customFormat="1" ht="16.5" customHeight="1">
      <c r="A148" s="11" t="s">
        <v>18</v>
      </c>
      <c r="B148" s="11"/>
      <c r="C148" s="12" t="s">
        <v>19</v>
      </c>
      <c r="D148" s="13"/>
      <c r="E148" s="13"/>
      <c r="F148" s="13"/>
      <c r="G148" s="13"/>
      <c r="H148" s="13"/>
    </row>
    <row r="149" spans="1:8" s="33" customFormat="1" ht="4.5" customHeight="1">
      <c r="A149" s="32"/>
      <c r="B149" s="32"/>
      <c r="C149" s="34"/>
      <c r="D149" s="34"/>
      <c r="E149" s="34"/>
      <c r="F149" s="34"/>
      <c r="G149" s="34"/>
      <c r="H149" s="34"/>
    </row>
    <row r="150" spans="1:8" s="26" customFormat="1" ht="22.5" customHeight="1">
      <c r="A150" s="47"/>
      <c r="B150" s="47"/>
      <c r="C150" s="48" t="s">
        <v>14</v>
      </c>
      <c r="D150" s="87">
        <v>1832773587</v>
      </c>
      <c r="E150" s="87">
        <f>E162+E228+E272+E219+E262+E288+E297+E317+E330+E352+E156+E152+E204+E215+E209</f>
        <v>142589815</v>
      </c>
      <c r="F150" s="87">
        <f>F162+F228+F272+F219+F262+F288+F297+F317+F330+F352+F156+F152+F204+F215+F209</f>
        <v>10216122</v>
      </c>
      <c r="G150" s="87">
        <f>G162+G228+G272+G219+G262+G288+G297+G317+G330+G352+G156+G152+G204+G215+G209</f>
        <v>3014573</v>
      </c>
      <c r="H150" s="87">
        <f>D150+E150-F150</f>
        <v>1965147280</v>
      </c>
    </row>
    <row r="151" spans="1:17" s="29" customFormat="1" ht="6" customHeight="1">
      <c r="A151" s="31"/>
      <c r="B151" s="31"/>
      <c r="C151" s="25"/>
      <c r="D151" s="25"/>
      <c r="E151" s="25"/>
      <c r="F151" s="25"/>
      <c r="G151" s="25"/>
      <c r="H151" s="25"/>
      <c r="K151" s="46"/>
      <c r="L151" s="46"/>
      <c r="P151" s="46"/>
      <c r="Q151" s="46"/>
    </row>
    <row r="152" spans="1:8" s="26" customFormat="1" ht="23.25" customHeight="1">
      <c r="A152" s="47"/>
      <c r="B152" s="55" t="s">
        <v>64</v>
      </c>
      <c r="C152" s="48" t="s">
        <v>65</v>
      </c>
      <c r="D152" s="49">
        <v>25995000</v>
      </c>
      <c r="E152" s="49">
        <f>E153</f>
        <v>150000</v>
      </c>
      <c r="F152" s="49">
        <f>F153</f>
        <v>0</v>
      </c>
      <c r="G152" s="49">
        <f>G153</f>
        <v>0</v>
      </c>
      <c r="H152" s="49">
        <f>D152+E152-F152</f>
        <v>26145000</v>
      </c>
    </row>
    <row r="153" spans="1:8" s="29" customFormat="1" ht="16.5" customHeight="1">
      <c r="A153" s="31"/>
      <c r="B153" s="56" t="s">
        <v>80</v>
      </c>
      <c r="C153" s="50" t="s">
        <v>47</v>
      </c>
      <c r="D153" s="30">
        <v>3060000</v>
      </c>
      <c r="E153" s="30">
        <v>150000</v>
      </c>
      <c r="F153" s="30">
        <v>0</v>
      </c>
      <c r="G153" s="30">
        <v>0</v>
      </c>
      <c r="H153" s="30">
        <f>D153+E153-F153</f>
        <v>3210000</v>
      </c>
    </row>
    <row r="154" spans="1:8" s="54" customFormat="1" ht="42" customHeight="1">
      <c r="A154" s="39"/>
      <c r="B154" s="39"/>
      <c r="C154" s="125" t="s">
        <v>202</v>
      </c>
      <c r="D154" s="125"/>
      <c r="E154" s="125"/>
      <c r="F154" s="125"/>
      <c r="G154" s="125"/>
      <c r="H154" s="125"/>
    </row>
    <row r="155" spans="1:216" s="60" customFormat="1" ht="6" customHeight="1">
      <c r="A155" s="57"/>
      <c r="B155" s="58"/>
      <c r="C155" s="25"/>
      <c r="D155" s="25"/>
      <c r="E155" s="25"/>
      <c r="F155" s="25"/>
      <c r="G155" s="25"/>
      <c r="H155" s="25"/>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c r="BA155" s="59"/>
      <c r="BB155" s="59"/>
      <c r="BC155" s="59"/>
      <c r="BD155" s="59"/>
      <c r="BE155" s="59"/>
      <c r="BF155" s="59"/>
      <c r="BG155" s="59"/>
      <c r="BH155" s="59"/>
      <c r="BI155" s="59"/>
      <c r="BJ155" s="59"/>
      <c r="BK155" s="59"/>
      <c r="BL155" s="59"/>
      <c r="BM155" s="59"/>
      <c r="BN155" s="59"/>
      <c r="BO155" s="59"/>
      <c r="BP155" s="59"/>
      <c r="BQ155" s="59"/>
      <c r="BR155" s="59"/>
      <c r="BS155" s="59"/>
      <c r="BT155" s="59"/>
      <c r="BU155" s="59"/>
      <c r="BV155" s="59"/>
      <c r="BW155" s="59"/>
      <c r="BX155" s="59"/>
      <c r="BY155" s="59"/>
      <c r="BZ155" s="59"/>
      <c r="CA155" s="59"/>
      <c r="CB155" s="59"/>
      <c r="CC155" s="59"/>
      <c r="CD155" s="59"/>
      <c r="CE155" s="59"/>
      <c r="CF155" s="59"/>
      <c r="CG155" s="59"/>
      <c r="CH155" s="59"/>
      <c r="CI155" s="59"/>
      <c r="CJ155" s="59"/>
      <c r="CK155" s="59"/>
      <c r="CL155" s="59"/>
      <c r="CM155" s="59"/>
      <c r="CN155" s="59"/>
      <c r="CO155" s="59"/>
      <c r="CP155" s="59"/>
      <c r="CQ155" s="59"/>
      <c r="CR155" s="59"/>
      <c r="CS155" s="59"/>
      <c r="CT155" s="59"/>
      <c r="CU155" s="59"/>
      <c r="CV155" s="59"/>
      <c r="CW155" s="59"/>
      <c r="CX155" s="59"/>
      <c r="CY155" s="59"/>
      <c r="CZ155" s="59"/>
      <c r="DA155" s="59"/>
      <c r="DB155" s="59"/>
      <c r="DC155" s="59"/>
      <c r="DD155" s="59"/>
      <c r="DE155" s="59"/>
      <c r="DF155" s="59"/>
      <c r="DG155" s="59"/>
      <c r="DH155" s="59"/>
      <c r="DI155" s="59"/>
      <c r="DJ155" s="59"/>
      <c r="DK155" s="59"/>
      <c r="DL155" s="59"/>
      <c r="DM155" s="59"/>
      <c r="DN155" s="59"/>
      <c r="DO155" s="59"/>
      <c r="DP155" s="59"/>
      <c r="DQ155" s="59"/>
      <c r="DR155" s="59"/>
      <c r="DS155" s="59"/>
      <c r="DT155" s="59"/>
      <c r="DU155" s="59"/>
      <c r="DV155" s="59"/>
      <c r="DW155" s="59"/>
      <c r="DX155" s="59"/>
      <c r="DY155" s="59"/>
      <c r="DZ155" s="59"/>
      <c r="EA155" s="59"/>
      <c r="EB155" s="59"/>
      <c r="EC155" s="59"/>
      <c r="ED155" s="59"/>
      <c r="EE155" s="59"/>
      <c r="EF155" s="59"/>
      <c r="EG155" s="59"/>
      <c r="EH155" s="59"/>
      <c r="EI155" s="59"/>
      <c r="EJ155" s="59"/>
      <c r="EK155" s="59"/>
      <c r="EL155" s="59"/>
      <c r="EM155" s="59"/>
      <c r="EN155" s="59"/>
      <c r="EO155" s="59"/>
      <c r="EP155" s="59"/>
      <c r="EQ155" s="59"/>
      <c r="ER155" s="59"/>
      <c r="ES155" s="59"/>
      <c r="ET155" s="59"/>
      <c r="EU155" s="59"/>
      <c r="EV155" s="59"/>
      <c r="EW155" s="59"/>
      <c r="EX155" s="59"/>
      <c r="EY155" s="59"/>
      <c r="EZ155" s="59"/>
      <c r="FA155" s="59"/>
      <c r="FB155" s="59"/>
      <c r="FC155" s="59"/>
      <c r="FD155" s="59"/>
      <c r="FE155" s="59"/>
      <c r="FF155" s="59"/>
      <c r="FG155" s="59"/>
      <c r="FH155" s="59"/>
      <c r="FI155" s="59"/>
      <c r="FJ155" s="59"/>
      <c r="FK155" s="59"/>
      <c r="FL155" s="59"/>
      <c r="FM155" s="59"/>
      <c r="FN155" s="59"/>
      <c r="FO155" s="59"/>
      <c r="FP155" s="59"/>
      <c r="FQ155" s="59"/>
      <c r="FR155" s="59"/>
      <c r="FS155" s="59"/>
      <c r="FT155" s="59"/>
      <c r="FU155" s="59"/>
      <c r="FV155" s="59"/>
      <c r="FW155" s="59"/>
      <c r="FX155" s="59"/>
      <c r="FY155" s="59"/>
      <c r="FZ155" s="59"/>
      <c r="GA155" s="59"/>
      <c r="GB155" s="59"/>
      <c r="GC155" s="59"/>
      <c r="GD155" s="59"/>
      <c r="GE155" s="59"/>
      <c r="GF155" s="59"/>
      <c r="GG155" s="59"/>
      <c r="GH155" s="59"/>
      <c r="GI155" s="59"/>
      <c r="GJ155" s="59"/>
      <c r="GK155" s="59"/>
      <c r="GL155" s="59"/>
      <c r="GM155" s="59"/>
      <c r="GN155" s="59"/>
      <c r="GO155" s="59"/>
      <c r="GP155" s="59"/>
      <c r="GQ155" s="59"/>
      <c r="GR155" s="59"/>
      <c r="GS155" s="59"/>
      <c r="GT155" s="59"/>
      <c r="GU155" s="59"/>
      <c r="GV155" s="59"/>
      <c r="GW155" s="59"/>
      <c r="GX155" s="59"/>
      <c r="GY155" s="59"/>
      <c r="GZ155" s="59"/>
      <c r="HA155" s="59"/>
      <c r="HB155" s="59"/>
      <c r="HC155" s="59"/>
      <c r="HD155" s="59"/>
      <c r="HE155" s="59"/>
      <c r="HF155" s="59"/>
      <c r="HG155" s="59"/>
      <c r="HH155" s="59"/>
    </row>
    <row r="156" spans="1:8" s="26" customFormat="1" ht="23.25" customHeight="1">
      <c r="A156" s="47"/>
      <c r="B156" s="47">
        <v>150</v>
      </c>
      <c r="C156" s="48" t="s">
        <v>79</v>
      </c>
      <c r="D156" s="49">
        <v>17644211</v>
      </c>
      <c r="E156" s="49">
        <f>E157+E159</f>
        <v>779942</v>
      </c>
      <c r="F156" s="49">
        <f>F157+F159</f>
        <v>0</v>
      </c>
      <c r="G156" s="49">
        <f>G157+G159</f>
        <v>0</v>
      </c>
      <c r="H156" s="49">
        <f>D156+E156-F156</f>
        <v>18424153</v>
      </c>
    </row>
    <row r="157" spans="1:8" s="29" customFormat="1" ht="18" customHeight="1">
      <c r="A157" s="31"/>
      <c r="B157" s="31">
        <v>15011</v>
      </c>
      <c r="C157" s="50" t="s">
        <v>91</v>
      </c>
      <c r="D157" s="30">
        <v>0</v>
      </c>
      <c r="E157" s="30">
        <v>600000</v>
      </c>
      <c r="F157" s="30">
        <v>0</v>
      </c>
      <c r="G157" s="30">
        <v>0</v>
      </c>
      <c r="H157" s="30">
        <f>D157+E157-F157</f>
        <v>600000</v>
      </c>
    </row>
    <row r="158" spans="1:8" s="29" customFormat="1" ht="54.75" customHeight="1">
      <c r="A158" s="31"/>
      <c r="B158" s="31"/>
      <c r="C158" s="127" t="s">
        <v>128</v>
      </c>
      <c r="D158" s="127"/>
      <c r="E158" s="127"/>
      <c r="F158" s="127"/>
      <c r="G158" s="127"/>
      <c r="H158" s="127"/>
    </row>
    <row r="159" spans="1:8" s="29" customFormat="1" ht="18.75" customHeight="1">
      <c r="A159" s="31"/>
      <c r="B159" s="31">
        <v>15095</v>
      </c>
      <c r="C159" s="50" t="s">
        <v>47</v>
      </c>
      <c r="D159" s="30">
        <v>0</v>
      </c>
      <c r="E159" s="30">
        <v>179942</v>
      </c>
      <c r="F159" s="30">
        <v>0</v>
      </c>
      <c r="G159" s="61">
        <v>0</v>
      </c>
      <c r="H159" s="30">
        <f>D159+E159-F159</f>
        <v>179942</v>
      </c>
    </row>
    <row r="160" spans="1:8" s="29" customFormat="1" ht="65.25" customHeight="1">
      <c r="A160" s="31"/>
      <c r="B160" s="31"/>
      <c r="C160" s="127" t="s">
        <v>203</v>
      </c>
      <c r="D160" s="127"/>
      <c r="E160" s="127"/>
      <c r="F160" s="127"/>
      <c r="G160" s="127"/>
      <c r="H160" s="127"/>
    </row>
    <row r="161" spans="1:8" s="29" customFormat="1" ht="5.25" customHeight="1">
      <c r="A161" s="31"/>
      <c r="B161" s="31"/>
      <c r="C161" s="127"/>
      <c r="D161" s="127"/>
      <c r="E161" s="127"/>
      <c r="F161" s="127"/>
      <c r="G161" s="127"/>
      <c r="H161" s="127"/>
    </row>
    <row r="162" spans="1:8" s="26" customFormat="1" ht="23.25" customHeight="1">
      <c r="A162" s="47"/>
      <c r="B162" s="47">
        <v>600</v>
      </c>
      <c r="C162" s="48" t="s">
        <v>15</v>
      </c>
      <c r="D162" s="49">
        <v>752283115</v>
      </c>
      <c r="E162" s="49">
        <f>E163+E175+E171</f>
        <v>38733461</v>
      </c>
      <c r="F162" s="49">
        <f>F163+F175+F171</f>
        <v>0</v>
      </c>
      <c r="G162" s="49">
        <f>G163+G175+G171</f>
        <v>1722930</v>
      </c>
      <c r="H162" s="49">
        <f>D162+E162-F162</f>
        <v>791016576</v>
      </c>
    </row>
    <row r="163" spans="1:8" s="29" customFormat="1" ht="17.25" customHeight="1">
      <c r="A163" s="31"/>
      <c r="B163" s="31">
        <v>60001</v>
      </c>
      <c r="C163" s="50" t="s">
        <v>96</v>
      </c>
      <c r="D163" s="30">
        <v>225325000</v>
      </c>
      <c r="E163" s="30">
        <v>1771615</v>
      </c>
      <c r="F163" s="30">
        <v>0</v>
      </c>
      <c r="G163" s="30">
        <v>0</v>
      </c>
      <c r="H163" s="30">
        <f>D163+E163-F163</f>
        <v>227096615</v>
      </c>
    </row>
    <row r="164" spans="1:8" s="29" customFormat="1" ht="19.5" customHeight="1">
      <c r="A164" s="31"/>
      <c r="B164" s="31"/>
      <c r="C164" s="126" t="s">
        <v>174</v>
      </c>
      <c r="D164" s="126"/>
      <c r="E164" s="126"/>
      <c r="F164" s="126"/>
      <c r="G164" s="126"/>
      <c r="H164" s="126"/>
    </row>
    <row r="165" spans="1:8" s="29" customFormat="1" ht="42" customHeight="1">
      <c r="A165" s="31"/>
      <c r="B165" s="31"/>
      <c r="C165" s="127" t="s">
        <v>294</v>
      </c>
      <c r="D165" s="127"/>
      <c r="E165" s="127"/>
      <c r="F165" s="127"/>
      <c r="G165" s="127"/>
      <c r="H165" s="127"/>
    </row>
    <row r="166" spans="1:8" s="29" customFormat="1" ht="27.75" customHeight="1">
      <c r="A166" s="31"/>
      <c r="B166" s="31"/>
      <c r="C166" s="127" t="s">
        <v>295</v>
      </c>
      <c r="D166" s="127"/>
      <c r="E166" s="127"/>
      <c r="F166" s="127"/>
      <c r="G166" s="127"/>
      <c r="H166" s="127"/>
    </row>
    <row r="167" spans="1:8" s="29" customFormat="1" ht="15" customHeight="1">
      <c r="A167" s="31"/>
      <c r="B167" s="31"/>
      <c r="C167" s="127" t="s">
        <v>172</v>
      </c>
      <c r="D167" s="127"/>
      <c r="E167" s="127"/>
      <c r="F167" s="127"/>
      <c r="G167" s="127"/>
      <c r="H167" s="127"/>
    </row>
    <row r="168" spans="1:8" s="29" customFormat="1" ht="54" customHeight="1">
      <c r="A168" s="31"/>
      <c r="B168" s="31"/>
      <c r="C168" s="127" t="s">
        <v>204</v>
      </c>
      <c r="D168" s="127"/>
      <c r="E168" s="127"/>
      <c r="F168" s="127"/>
      <c r="G168" s="127"/>
      <c r="H168" s="127"/>
    </row>
    <row r="169" spans="1:8" s="29" customFormat="1" ht="26.25" customHeight="1">
      <c r="A169" s="31"/>
      <c r="B169" s="31"/>
      <c r="C169" s="127" t="s">
        <v>336</v>
      </c>
      <c r="D169" s="127"/>
      <c r="E169" s="127"/>
      <c r="F169" s="127"/>
      <c r="G169" s="127"/>
      <c r="H169" s="127"/>
    </row>
    <row r="170" spans="1:8" s="29" customFormat="1" ht="12.75" customHeight="1">
      <c r="A170" s="31"/>
      <c r="B170" s="31"/>
      <c r="C170" s="127" t="s">
        <v>173</v>
      </c>
      <c r="D170" s="127"/>
      <c r="E170" s="127"/>
      <c r="F170" s="127"/>
      <c r="G170" s="127"/>
      <c r="H170" s="127"/>
    </row>
    <row r="171" spans="1:8" s="29" customFormat="1" ht="18.75" customHeight="1">
      <c r="A171" s="31"/>
      <c r="B171" s="31">
        <v>60004</v>
      </c>
      <c r="C171" s="50" t="s">
        <v>149</v>
      </c>
      <c r="D171" s="30">
        <v>7500000</v>
      </c>
      <c r="E171" s="30">
        <v>20291450</v>
      </c>
      <c r="F171" s="30">
        <v>0</v>
      </c>
      <c r="G171" s="30">
        <v>0</v>
      </c>
      <c r="H171" s="30">
        <f>D171+E171-F171</f>
        <v>27791450</v>
      </c>
    </row>
    <row r="172" spans="1:8" s="43" customFormat="1" ht="43.5" customHeight="1">
      <c r="A172" s="18"/>
      <c r="B172" s="18"/>
      <c r="C172" s="131" t="s">
        <v>153</v>
      </c>
      <c r="D172" s="131"/>
      <c r="E172" s="131"/>
      <c r="F172" s="131"/>
      <c r="G172" s="131"/>
      <c r="H172" s="131"/>
    </row>
    <row r="173" spans="1:8" s="43" customFormat="1" ht="39.75" customHeight="1">
      <c r="A173" s="18"/>
      <c r="B173" s="18"/>
      <c r="C173" s="125" t="s">
        <v>154</v>
      </c>
      <c r="D173" s="125"/>
      <c r="E173" s="125"/>
      <c r="F173" s="125"/>
      <c r="G173" s="125"/>
      <c r="H173" s="125"/>
    </row>
    <row r="174" spans="1:8" s="43" customFormat="1" ht="28.5" customHeight="1">
      <c r="A174" s="18"/>
      <c r="B174" s="18"/>
      <c r="C174" s="125" t="s">
        <v>155</v>
      </c>
      <c r="D174" s="125"/>
      <c r="E174" s="125"/>
      <c r="F174" s="125"/>
      <c r="G174" s="125"/>
      <c r="H174" s="125"/>
    </row>
    <row r="175" spans="1:8" s="29" customFormat="1" ht="18" customHeight="1">
      <c r="A175" s="31"/>
      <c r="B175" s="31">
        <v>60013</v>
      </c>
      <c r="C175" s="50" t="s">
        <v>38</v>
      </c>
      <c r="D175" s="30">
        <v>432024862</v>
      </c>
      <c r="E175" s="30">
        <v>16670396</v>
      </c>
      <c r="F175" s="30">
        <v>0</v>
      </c>
      <c r="G175" s="30">
        <v>1722930</v>
      </c>
      <c r="H175" s="30">
        <f>D175+E175-F175</f>
        <v>448695258</v>
      </c>
    </row>
    <row r="176" spans="1:8" s="10" customFormat="1" ht="13.5" customHeight="1">
      <c r="A176" s="8"/>
      <c r="B176" s="8"/>
      <c r="C176" s="131" t="s">
        <v>181</v>
      </c>
      <c r="D176" s="131"/>
      <c r="E176" s="131"/>
      <c r="F176" s="131"/>
      <c r="G176" s="131"/>
      <c r="H176" s="131"/>
    </row>
    <row r="177" spans="1:8" s="10" customFormat="1" ht="27.75" customHeight="1">
      <c r="A177" s="8"/>
      <c r="B177" s="8"/>
      <c r="C177" s="125" t="s">
        <v>337</v>
      </c>
      <c r="D177" s="125"/>
      <c r="E177" s="125"/>
      <c r="F177" s="125"/>
      <c r="G177" s="125"/>
      <c r="H177" s="125"/>
    </row>
    <row r="178" spans="1:8" s="10" customFormat="1" ht="21" customHeight="1">
      <c r="A178" s="8"/>
      <c r="B178" s="8"/>
      <c r="C178" s="3"/>
      <c r="D178" s="3"/>
      <c r="E178" s="3"/>
      <c r="F178" s="3"/>
      <c r="G178" s="3"/>
      <c r="H178" s="3"/>
    </row>
    <row r="179" spans="1:8" s="10" customFormat="1" ht="14.25" customHeight="1">
      <c r="A179" s="8"/>
      <c r="B179" s="8"/>
      <c r="C179" s="131" t="s">
        <v>183</v>
      </c>
      <c r="D179" s="131"/>
      <c r="E179" s="131"/>
      <c r="F179" s="131"/>
      <c r="G179" s="131"/>
      <c r="H179" s="131"/>
    </row>
    <row r="180" spans="1:8" s="29" customFormat="1" ht="12.75" customHeight="1">
      <c r="A180" s="31"/>
      <c r="B180" s="31"/>
      <c r="C180" s="127" t="s">
        <v>184</v>
      </c>
      <c r="D180" s="127"/>
      <c r="E180" s="127"/>
      <c r="F180" s="127"/>
      <c r="G180" s="127"/>
      <c r="H180" s="127"/>
    </row>
    <row r="181" spans="1:8" s="10" customFormat="1" ht="12.75" customHeight="1">
      <c r="A181" s="8"/>
      <c r="B181" s="8"/>
      <c r="C181" s="125" t="s">
        <v>186</v>
      </c>
      <c r="D181" s="125"/>
      <c r="E181" s="125"/>
      <c r="F181" s="125"/>
      <c r="G181" s="125"/>
      <c r="H181" s="125"/>
    </row>
    <row r="182" spans="1:8" s="10" customFormat="1" ht="26.25" customHeight="1">
      <c r="A182" s="8"/>
      <c r="B182" s="8"/>
      <c r="C182" s="125" t="s">
        <v>187</v>
      </c>
      <c r="D182" s="125"/>
      <c r="E182" s="125"/>
      <c r="F182" s="125"/>
      <c r="G182" s="125"/>
      <c r="H182" s="125"/>
    </row>
    <row r="183" spans="1:8" s="10" customFormat="1" ht="26.25" customHeight="1">
      <c r="A183" s="8"/>
      <c r="B183" s="8"/>
      <c r="C183" s="125" t="s">
        <v>188</v>
      </c>
      <c r="D183" s="125"/>
      <c r="E183" s="125"/>
      <c r="F183" s="125"/>
      <c r="G183" s="125"/>
      <c r="H183" s="125"/>
    </row>
    <row r="184" spans="1:8" s="10" customFormat="1" ht="26.25" customHeight="1">
      <c r="A184" s="8"/>
      <c r="B184" s="8"/>
      <c r="C184" s="125" t="s">
        <v>189</v>
      </c>
      <c r="D184" s="125"/>
      <c r="E184" s="125"/>
      <c r="F184" s="125"/>
      <c r="G184" s="125"/>
      <c r="H184" s="125"/>
    </row>
    <row r="185" spans="1:8" s="10" customFormat="1" ht="40.5" customHeight="1">
      <c r="A185" s="8"/>
      <c r="B185" s="8"/>
      <c r="C185" s="125" t="s">
        <v>332</v>
      </c>
      <c r="D185" s="125"/>
      <c r="E185" s="125"/>
      <c r="F185" s="125"/>
      <c r="G185" s="125"/>
      <c r="H185" s="125"/>
    </row>
    <row r="186" spans="1:8" s="10" customFormat="1" ht="38.25" customHeight="1">
      <c r="A186" s="8"/>
      <c r="B186" s="8"/>
      <c r="C186" s="125" t="s">
        <v>190</v>
      </c>
      <c r="D186" s="125"/>
      <c r="E186" s="125"/>
      <c r="F186" s="125"/>
      <c r="G186" s="125"/>
      <c r="H186" s="125"/>
    </row>
    <row r="187" spans="1:8" s="29" customFormat="1" ht="14.25" customHeight="1">
      <c r="A187" s="31"/>
      <c r="B187" s="31"/>
      <c r="C187" s="127" t="s">
        <v>185</v>
      </c>
      <c r="D187" s="127"/>
      <c r="E187" s="127"/>
      <c r="F187" s="127"/>
      <c r="G187" s="127"/>
      <c r="H187" s="127"/>
    </row>
    <row r="188" spans="1:8" s="10" customFormat="1" ht="27" customHeight="1">
      <c r="A188" s="8"/>
      <c r="B188" s="8"/>
      <c r="C188" s="125" t="s">
        <v>191</v>
      </c>
      <c r="D188" s="125"/>
      <c r="E188" s="125"/>
      <c r="F188" s="125"/>
      <c r="G188" s="125"/>
      <c r="H188" s="125"/>
    </row>
    <row r="189" spans="1:8" s="10" customFormat="1" ht="27" customHeight="1">
      <c r="A189" s="8"/>
      <c r="B189" s="8"/>
      <c r="C189" s="125" t="s">
        <v>205</v>
      </c>
      <c r="D189" s="125"/>
      <c r="E189" s="125"/>
      <c r="F189" s="125"/>
      <c r="G189" s="125"/>
      <c r="H189" s="125"/>
    </row>
    <row r="190" spans="1:8" s="10" customFormat="1" ht="40.5" customHeight="1">
      <c r="A190" s="8"/>
      <c r="B190" s="8"/>
      <c r="C190" s="125" t="s">
        <v>206</v>
      </c>
      <c r="D190" s="125"/>
      <c r="E190" s="125"/>
      <c r="F190" s="125"/>
      <c r="G190" s="125"/>
      <c r="H190" s="125"/>
    </row>
    <row r="191" spans="1:8" s="10" customFormat="1" ht="39.75" customHeight="1">
      <c r="A191" s="8"/>
      <c r="B191" s="8"/>
      <c r="C191" s="125" t="s">
        <v>225</v>
      </c>
      <c r="D191" s="125"/>
      <c r="E191" s="125"/>
      <c r="F191" s="125"/>
      <c r="G191" s="125"/>
      <c r="H191" s="125"/>
    </row>
    <row r="192" spans="1:8" s="10" customFormat="1" ht="28.5" customHeight="1">
      <c r="A192" s="8"/>
      <c r="B192" s="8"/>
      <c r="C192" s="125" t="s">
        <v>333</v>
      </c>
      <c r="D192" s="125"/>
      <c r="E192" s="125"/>
      <c r="F192" s="125"/>
      <c r="G192" s="125"/>
      <c r="H192" s="125"/>
    </row>
    <row r="193" spans="1:8" s="10" customFormat="1" ht="13.5" customHeight="1">
      <c r="A193" s="8"/>
      <c r="B193" s="8"/>
      <c r="C193" s="125" t="s">
        <v>207</v>
      </c>
      <c r="D193" s="125"/>
      <c r="E193" s="125"/>
      <c r="F193" s="125"/>
      <c r="G193" s="125"/>
      <c r="H193" s="125"/>
    </row>
    <row r="194" spans="1:8" s="10" customFormat="1" ht="13.5" customHeight="1">
      <c r="A194" s="8"/>
      <c r="B194" s="8"/>
      <c r="C194" s="125" t="s">
        <v>296</v>
      </c>
      <c r="D194" s="125"/>
      <c r="E194" s="125"/>
      <c r="F194" s="125"/>
      <c r="G194" s="125"/>
      <c r="H194" s="125"/>
    </row>
    <row r="195" spans="1:8" s="10" customFormat="1" ht="27.75" customHeight="1">
      <c r="A195" s="8"/>
      <c r="B195" s="8"/>
      <c r="C195" s="125" t="s">
        <v>297</v>
      </c>
      <c r="D195" s="125"/>
      <c r="E195" s="125"/>
      <c r="F195" s="125"/>
      <c r="G195" s="125"/>
      <c r="H195" s="125"/>
    </row>
    <row r="196" spans="1:8" s="10" customFormat="1" ht="27.75" customHeight="1">
      <c r="A196" s="8"/>
      <c r="B196" s="8"/>
      <c r="C196" s="125" t="s">
        <v>298</v>
      </c>
      <c r="D196" s="125"/>
      <c r="E196" s="125"/>
      <c r="F196" s="125"/>
      <c r="G196" s="125"/>
      <c r="H196" s="125"/>
    </row>
    <row r="197" spans="1:8" s="10" customFormat="1" ht="40.5" customHeight="1">
      <c r="A197" s="8"/>
      <c r="B197" s="8"/>
      <c r="C197" s="125" t="s">
        <v>299</v>
      </c>
      <c r="D197" s="125"/>
      <c r="E197" s="125"/>
      <c r="F197" s="125"/>
      <c r="G197" s="125"/>
      <c r="H197" s="125"/>
    </row>
    <row r="198" spans="1:8" s="10" customFormat="1" ht="45" customHeight="1">
      <c r="A198" s="8"/>
      <c r="B198" s="8"/>
      <c r="C198" s="131" t="s">
        <v>292</v>
      </c>
      <c r="D198" s="131"/>
      <c r="E198" s="131"/>
      <c r="F198" s="131"/>
      <c r="G198" s="131"/>
      <c r="H198" s="131"/>
    </row>
    <row r="199" spans="1:8" s="10" customFormat="1" ht="27" customHeight="1">
      <c r="A199" s="8"/>
      <c r="B199" s="8"/>
      <c r="C199" s="131" t="s">
        <v>192</v>
      </c>
      <c r="D199" s="131"/>
      <c r="E199" s="131"/>
      <c r="F199" s="131"/>
      <c r="G199" s="131"/>
      <c r="H199" s="131"/>
    </row>
    <row r="200" spans="1:8" s="10" customFormat="1" ht="27" customHeight="1">
      <c r="A200" s="8"/>
      <c r="B200" s="8"/>
      <c r="C200" s="131" t="s">
        <v>208</v>
      </c>
      <c r="D200" s="131"/>
      <c r="E200" s="131"/>
      <c r="F200" s="131"/>
      <c r="G200" s="131"/>
      <c r="H200" s="131"/>
    </row>
    <row r="201" spans="1:8" s="29" customFormat="1" ht="27" customHeight="1">
      <c r="A201" s="31"/>
      <c r="B201" s="31"/>
      <c r="C201" s="127" t="s">
        <v>300</v>
      </c>
      <c r="D201" s="127"/>
      <c r="E201" s="127"/>
      <c r="F201" s="127"/>
      <c r="G201" s="127"/>
      <c r="H201" s="127"/>
    </row>
    <row r="202" spans="1:8" s="29" customFormat="1" ht="42.75" customHeight="1">
      <c r="A202" s="31"/>
      <c r="B202" s="31"/>
      <c r="C202" s="127" t="s">
        <v>193</v>
      </c>
      <c r="D202" s="127"/>
      <c r="E202" s="127"/>
      <c r="F202" s="127"/>
      <c r="G202" s="127"/>
      <c r="H202" s="127"/>
    </row>
    <row r="203" spans="1:8" s="29" customFormat="1" ht="4.5" customHeight="1">
      <c r="A203" s="31"/>
      <c r="B203" s="31"/>
      <c r="C203" s="25"/>
      <c r="D203" s="25"/>
      <c r="E203" s="25"/>
      <c r="F203" s="25"/>
      <c r="G203" s="25"/>
      <c r="H203" s="25"/>
    </row>
    <row r="204" spans="1:8" s="26" customFormat="1" ht="23.25" customHeight="1">
      <c r="A204" s="47"/>
      <c r="B204" s="47">
        <v>700</v>
      </c>
      <c r="C204" s="48" t="s">
        <v>84</v>
      </c>
      <c r="D204" s="49">
        <v>895140</v>
      </c>
      <c r="E204" s="49">
        <f>E205</f>
        <v>576959</v>
      </c>
      <c r="F204" s="49">
        <f>F205</f>
        <v>0</v>
      </c>
      <c r="G204" s="49">
        <f>G205</f>
        <v>0</v>
      </c>
      <c r="H204" s="49">
        <f>D204+E204-F204</f>
        <v>1472099</v>
      </c>
    </row>
    <row r="205" spans="1:8" s="29" customFormat="1" ht="18" customHeight="1">
      <c r="A205" s="31"/>
      <c r="B205" s="31">
        <v>70005</v>
      </c>
      <c r="C205" s="50" t="s">
        <v>85</v>
      </c>
      <c r="D205" s="30">
        <v>895140</v>
      </c>
      <c r="E205" s="30">
        <v>576959</v>
      </c>
      <c r="F205" s="30">
        <v>0</v>
      </c>
      <c r="G205" s="30">
        <v>0</v>
      </c>
      <c r="H205" s="30">
        <f>D205+E205-F205</f>
        <v>1472099</v>
      </c>
    </row>
    <row r="206" spans="1:8" s="43" customFormat="1" ht="67.5" customHeight="1">
      <c r="A206" s="18"/>
      <c r="B206" s="18"/>
      <c r="C206" s="125" t="s">
        <v>126</v>
      </c>
      <c r="D206" s="125"/>
      <c r="E206" s="125"/>
      <c r="F206" s="125"/>
      <c r="G206" s="125"/>
      <c r="H206" s="125"/>
    </row>
    <row r="207" spans="1:8" s="28" customFormat="1" ht="42.75" customHeight="1">
      <c r="A207" s="27"/>
      <c r="B207" s="27"/>
      <c r="C207" s="25"/>
      <c r="D207" s="25"/>
      <c r="E207" s="25"/>
      <c r="F207" s="25"/>
      <c r="G207" s="25"/>
      <c r="H207" s="25"/>
    </row>
    <row r="208" spans="1:8" s="28" customFormat="1" ht="7.5" customHeight="1">
      <c r="A208" s="27"/>
      <c r="B208" s="27"/>
      <c r="C208" s="25"/>
      <c r="D208" s="25"/>
      <c r="E208" s="25"/>
      <c r="F208" s="25"/>
      <c r="G208" s="25"/>
      <c r="H208" s="25"/>
    </row>
    <row r="209" spans="1:8" s="26" customFormat="1" ht="23.25" customHeight="1">
      <c r="A209" s="47"/>
      <c r="B209" s="47">
        <v>710</v>
      </c>
      <c r="C209" s="48" t="s">
        <v>90</v>
      </c>
      <c r="D209" s="49">
        <v>6890168</v>
      </c>
      <c r="E209" s="49">
        <f>E212+E210</f>
        <v>1333000</v>
      </c>
      <c r="F209" s="49">
        <f>F212+F210</f>
        <v>0</v>
      </c>
      <c r="G209" s="49">
        <f>G212+G210</f>
        <v>0</v>
      </c>
      <c r="H209" s="49">
        <f>D209+E209-F209</f>
        <v>8223168</v>
      </c>
    </row>
    <row r="210" spans="1:8" s="29" customFormat="1" ht="18.75" customHeight="1">
      <c r="A210" s="31"/>
      <c r="B210" s="31">
        <v>71004</v>
      </c>
      <c r="C210" s="50" t="s">
        <v>170</v>
      </c>
      <c r="D210" s="30">
        <v>20000</v>
      </c>
      <c r="E210" s="30">
        <v>35000</v>
      </c>
      <c r="F210" s="30">
        <v>0</v>
      </c>
      <c r="G210" s="30">
        <v>0</v>
      </c>
      <c r="H210" s="30">
        <f>D210+E210-F210</f>
        <v>55000</v>
      </c>
    </row>
    <row r="211" spans="1:8" s="29" customFormat="1" ht="41.25" customHeight="1">
      <c r="A211" s="31"/>
      <c r="B211" s="31"/>
      <c r="C211" s="127" t="s">
        <v>301</v>
      </c>
      <c r="D211" s="127"/>
      <c r="E211" s="127"/>
      <c r="F211" s="127"/>
      <c r="G211" s="127"/>
      <c r="H211" s="127"/>
    </row>
    <row r="212" spans="1:8" s="29" customFormat="1" ht="18.75" customHeight="1">
      <c r="A212" s="31"/>
      <c r="B212" s="31">
        <v>71095</v>
      </c>
      <c r="C212" s="50" t="s">
        <v>47</v>
      </c>
      <c r="D212" s="30">
        <v>0</v>
      </c>
      <c r="E212" s="30">
        <v>1298000</v>
      </c>
      <c r="F212" s="30">
        <v>0</v>
      </c>
      <c r="G212" s="30">
        <v>0</v>
      </c>
      <c r="H212" s="30">
        <f>D212+E212-F212</f>
        <v>1298000</v>
      </c>
    </row>
    <row r="213" spans="1:8" s="26" customFormat="1" ht="83.25" customHeight="1">
      <c r="A213" s="44"/>
      <c r="B213" s="31"/>
      <c r="C213" s="127" t="s">
        <v>158</v>
      </c>
      <c r="D213" s="127"/>
      <c r="E213" s="127"/>
      <c r="F213" s="127"/>
      <c r="G213" s="127"/>
      <c r="H213" s="127"/>
    </row>
    <row r="214" spans="1:8" s="29" customFormat="1" ht="3.75" customHeight="1">
      <c r="A214" s="31"/>
      <c r="B214" s="31"/>
      <c r="C214" s="25"/>
      <c r="D214" s="25"/>
      <c r="E214" s="25"/>
      <c r="F214" s="25"/>
      <c r="G214" s="25"/>
      <c r="H214" s="25"/>
    </row>
    <row r="215" spans="1:8" s="65" customFormat="1" ht="23.25" customHeight="1">
      <c r="A215" s="62"/>
      <c r="B215" s="62">
        <v>730</v>
      </c>
      <c r="C215" s="63" t="s">
        <v>86</v>
      </c>
      <c r="D215" s="64">
        <v>300000</v>
      </c>
      <c r="E215" s="64">
        <f>E216</f>
        <v>1500000</v>
      </c>
      <c r="F215" s="64">
        <f>F216</f>
        <v>0</v>
      </c>
      <c r="G215" s="64">
        <f>G216</f>
        <v>0</v>
      </c>
      <c r="H215" s="64">
        <f>D215+E215-F215</f>
        <v>1800000</v>
      </c>
    </row>
    <row r="216" spans="1:8" s="29" customFormat="1" ht="18.75" customHeight="1">
      <c r="A216" s="31"/>
      <c r="B216" s="31">
        <v>73095</v>
      </c>
      <c r="C216" s="50" t="s">
        <v>47</v>
      </c>
      <c r="D216" s="30">
        <v>0</v>
      </c>
      <c r="E216" s="30">
        <v>1500000</v>
      </c>
      <c r="F216" s="30">
        <v>0</v>
      </c>
      <c r="G216" s="30">
        <v>0</v>
      </c>
      <c r="H216" s="30">
        <f>D216+E216-F216</f>
        <v>1500000</v>
      </c>
    </row>
    <row r="217" spans="1:8" s="26" customFormat="1" ht="63.75" customHeight="1">
      <c r="A217" s="44"/>
      <c r="B217" s="31"/>
      <c r="C217" s="127" t="s">
        <v>302</v>
      </c>
      <c r="D217" s="127"/>
      <c r="E217" s="127"/>
      <c r="F217" s="127"/>
      <c r="G217" s="127"/>
      <c r="H217" s="127"/>
    </row>
    <row r="218" spans="1:8" s="29" customFormat="1" ht="3" customHeight="1">
      <c r="A218" s="31"/>
      <c r="B218" s="31"/>
      <c r="C218" s="25"/>
      <c r="D218" s="25"/>
      <c r="E218" s="25"/>
      <c r="F218" s="25"/>
      <c r="G218" s="25"/>
      <c r="H218" s="25"/>
    </row>
    <row r="219" spans="1:8" s="65" customFormat="1" ht="23.25" customHeight="1">
      <c r="A219" s="62"/>
      <c r="B219" s="62">
        <v>750</v>
      </c>
      <c r="C219" s="63" t="s">
        <v>62</v>
      </c>
      <c r="D219" s="64">
        <v>211466948</v>
      </c>
      <c r="E219" s="64">
        <f>E224+E220</f>
        <v>22940500</v>
      </c>
      <c r="F219" s="64">
        <f>F224+F220</f>
        <v>0</v>
      </c>
      <c r="G219" s="64">
        <f>G224+G220</f>
        <v>0</v>
      </c>
      <c r="H219" s="64">
        <f>D219+E219-F219</f>
        <v>234407448</v>
      </c>
    </row>
    <row r="220" spans="1:8" s="29" customFormat="1" ht="18" customHeight="1">
      <c r="A220" s="31"/>
      <c r="B220" s="31">
        <v>75018</v>
      </c>
      <c r="C220" s="50" t="s">
        <v>66</v>
      </c>
      <c r="D220" s="30">
        <v>171508579</v>
      </c>
      <c r="E220" s="30">
        <v>423000</v>
      </c>
      <c r="F220" s="30">
        <v>0</v>
      </c>
      <c r="G220" s="30">
        <v>0</v>
      </c>
      <c r="H220" s="30">
        <f>D220+E220-F220</f>
        <v>171931579</v>
      </c>
    </row>
    <row r="221" spans="1:8" s="10" customFormat="1" ht="16.5" customHeight="1">
      <c r="A221" s="8"/>
      <c r="B221" s="8"/>
      <c r="C221" s="131" t="s">
        <v>147</v>
      </c>
      <c r="D221" s="131"/>
      <c r="E221" s="131"/>
      <c r="F221" s="131"/>
      <c r="G221" s="131"/>
      <c r="H221" s="131"/>
    </row>
    <row r="222" spans="1:8" s="10" customFormat="1" ht="43.5" customHeight="1">
      <c r="A222" s="8"/>
      <c r="B222" s="8"/>
      <c r="C222" s="125" t="s">
        <v>148</v>
      </c>
      <c r="D222" s="125"/>
      <c r="E222" s="125"/>
      <c r="F222" s="125"/>
      <c r="G222" s="125"/>
      <c r="H222" s="125"/>
    </row>
    <row r="223" spans="1:8" s="10" customFormat="1" ht="27" customHeight="1">
      <c r="A223" s="8"/>
      <c r="B223" s="8"/>
      <c r="C223" s="125" t="s">
        <v>209</v>
      </c>
      <c r="D223" s="125"/>
      <c r="E223" s="125"/>
      <c r="F223" s="125"/>
      <c r="G223" s="125"/>
      <c r="H223" s="125"/>
    </row>
    <row r="224" spans="1:8" s="29" customFormat="1" ht="18" customHeight="1">
      <c r="A224" s="31"/>
      <c r="B224" s="31">
        <v>75075</v>
      </c>
      <c r="C224" s="50" t="s">
        <v>61</v>
      </c>
      <c r="D224" s="30">
        <v>26000000</v>
      </c>
      <c r="E224" s="30">
        <v>22517500</v>
      </c>
      <c r="F224" s="30">
        <v>0</v>
      </c>
      <c r="G224" s="30">
        <v>0</v>
      </c>
      <c r="H224" s="30">
        <f>D224+E224-F224</f>
        <v>48517500</v>
      </c>
    </row>
    <row r="225" spans="1:8" s="10" customFormat="1" ht="39.75" customHeight="1">
      <c r="A225" s="8"/>
      <c r="B225" s="8"/>
      <c r="C225" s="125" t="s">
        <v>159</v>
      </c>
      <c r="D225" s="125"/>
      <c r="E225" s="125"/>
      <c r="F225" s="125"/>
      <c r="G225" s="125"/>
      <c r="H225" s="125"/>
    </row>
    <row r="226" spans="1:8" s="29" customFormat="1" ht="97.5" customHeight="1">
      <c r="A226" s="31"/>
      <c r="B226" s="31"/>
      <c r="C226" s="127" t="s">
        <v>293</v>
      </c>
      <c r="D226" s="127"/>
      <c r="E226" s="127"/>
      <c r="F226" s="127"/>
      <c r="G226" s="127"/>
      <c r="H226" s="127"/>
    </row>
    <row r="227" spans="1:8" s="69" customFormat="1" ht="4.5" customHeight="1">
      <c r="A227" s="67"/>
      <c r="B227" s="68"/>
      <c r="C227" s="25"/>
      <c r="D227" s="25"/>
      <c r="E227" s="25"/>
      <c r="F227" s="25"/>
      <c r="G227" s="25"/>
      <c r="H227" s="25"/>
    </row>
    <row r="228" spans="1:8" s="73" customFormat="1" ht="23.25" customHeight="1">
      <c r="A228" s="70"/>
      <c r="B228" s="70">
        <v>801</v>
      </c>
      <c r="C228" s="71" t="s">
        <v>37</v>
      </c>
      <c r="D228" s="72">
        <v>121094056</v>
      </c>
      <c r="E228" s="72">
        <f>E250+E248+E229+E242+E246++E234</f>
        <v>10232848</v>
      </c>
      <c r="F228" s="72">
        <f>F250+F248+F229+F242+F246++F234</f>
        <v>724602</v>
      </c>
      <c r="G228" s="72">
        <f>G250+G248+G229+G242+G246++G234</f>
        <v>100000</v>
      </c>
      <c r="H228" s="72">
        <f>D228+E228-F228</f>
        <v>130602302</v>
      </c>
    </row>
    <row r="229" spans="1:8" s="29" customFormat="1" ht="17.25" customHeight="1">
      <c r="A229" s="31"/>
      <c r="B229" s="31">
        <v>80102</v>
      </c>
      <c r="C229" s="50" t="s">
        <v>98</v>
      </c>
      <c r="D229" s="30">
        <v>32542162</v>
      </c>
      <c r="E229" s="30">
        <v>5456198</v>
      </c>
      <c r="F229" s="30">
        <v>0</v>
      </c>
      <c r="G229" s="30">
        <v>0</v>
      </c>
      <c r="H229" s="30">
        <f>D229+E229-F229</f>
        <v>37998360</v>
      </c>
    </row>
    <row r="230" spans="1:8" s="29" customFormat="1" ht="13.5" customHeight="1">
      <c r="A230" s="31"/>
      <c r="B230" s="31"/>
      <c r="C230" s="126" t="s">
        <v>134</v>
      </c>
      <c r="D230" s="126"/>
      <c r="E230" s="126"/>
      <c r="F230" s="126"/>
      <c r="G230" s="126"/>
      <c r="H230" s="126"/>
    </row>
    <row r="231" spans="1:8" s="29" customFormat="1" ht="13.5" customHeight="1">
      <c r="A231" s="31"/>
      <c r="B231" s="31"/>
      <c r="C231" s="127" t="s">
        <v>131</v>
      </c>
      <c r="D231" s="127"/>
      <c r="E231" s="127"/>
      <c r="F231" s="127"/>
      <c r="G231" s="127"/>
      <c r="H231" s="127"/>
    </row>
    <row r="232" spans="1:8" s="29" customFormat="1" ht="13.5" customHeight="1">
      <c r="A232" s="31"/>
      <c r="B232" s="31"/>
      <c r="C232" s="127" t="s">
        <v>132</v>
      </c>
      <c r="D232" s="127"/>
      <c r="E232" s="127"/>
      <c r="F232" s="127"/>
      <c r="G232" s="127"/>
      <c r="H232" s="127"/>
    </row>
    <row r="233" spans="1:8" s="29" customFormat="1" ht="28.5" customHeight="1">
      <c r="A233" s="31"/>
      <c r="B233" s="31"/>
      <c r="C233" s="127" t="s">
        <v>135</v>
      </c>
      <c r="D233" s="127"/>
      <c r="E233" s="127"/>
      <c r="F233" s="127"/>
      <c r="G233" s="127"/>
      <c r="H233" s="127"/>
    </row>
    <row r="234" spans="1:8" s="29" customFormat="1" ht="17.25" customHeight="1">
      <c r="A234" s="31"/>
      <c r="B234" s="31">
        <v>80104</v>
      </c>
      <c r="C234" s="50" t="s">
        <v>180</v>
      </c>
      <c r="D234" s="30">
        <v>292784</v>
      </c>
      <c r="E234" s="30">
        <v>3738310</v>
      </c>
      <c r="F234" s="30">
        <v>70000</v>
      </c>
      <c r="G234" s="30">
        <v>100000</v>
      </c>
      <c r="H234" s="30">
        <f>D234+E234-F234</f>
        <v>3961094</v>
      </c>
    </row>
    <row r="235" spans="1:8" s="29" customFormat="1" ht="27" customHeight="1">
      <c r="A235" s="31"/>
      <c r="B235" s="31"/>
      <c r="C235" s="126" t="s">
        <v>338</v>
      </c>
      <c r="D235" s="126"/>
      <c r="E235" s="126"/>
      <c r="F235" s="126"/>
      <c r="G235" s="126"/>
      <c r="H235" s="126"/>
    </row>
    <row r="236" spans="1:8" s="10" customFormat="1" ht="12.75" customHeight="1">
      <c r="A236" s="8"/>
      <c r="B236" s="42"/>
      <c r="C236" s="125" t="s">
        <v>200</v>
      </c>
      <c r="D236" s="125"/>
      <c r="E236" s="125"/>
      <c r="F236" s="125"/>
      <c r="G236" s="125"/>
      <c r="H236" s="125"/>
    </row>
    <row r="237" spans="1:8" s="29" customFormat="1" ht="12.75" customHeight="1">
      <c r="A237" s="31"/>
      <c r="B237" s="31"/>
      <c r="C237" s="125" t="s">
        <v>201</v>
      </c>
      <c r="D237" s="125"/>
      <c r="E237" s="125"/>
      <c r="F237" s="125"/>
      <c r="G237" s="125"/>
      <c r="H237" s="125"/>
    </row>
    <row r="238" spans="1:8" s="29" customFormat="1" ht="53.25" customHeight="1">
      <c r="A238" s="31"/>
      <c r="B238" s="31"/>
      <c r="C238" s="127" t="s">
        <v>310</v>
      </c>
      <c r="D238" s="127"/>
      <c r="E238" s="127"/>
      <c r="F238" s="127"/>
      <c r="G238" s="127"/>
      <c r="H238" s="127"/>
    </row>
    <row r="239" spans="1:8" s="10" customFormat="1" ht="29.25" customHeight="1">
      <c r="A239" s="8"/>
      <c r="B239" s="8"/>
      <c r="C239" s="131" t="s">
        <v>197</v>
      </c>
      <c r="D239" s="131"/>
      <c r="E239" s="131"/>
      <c r="F239" s="131"/>
      <c r="G239" s="131"/>
      <c r="H239" s="131"/>
    </row>
    <row r="240" spans="1:8" s="10" customFormat="1" ht="24" customHeight="1">
      <c r="A240" s="8"/>
      <c r="B240" s="8"/>
      <c r="C240" s="125" t="s">
        <v>343</v>
      </c>
      <c r="D240" s="125"/>
      <c r="E240" s="125"/>
      <c r="F240" s="125"/>
      <c r="G240" s="125"/>
      <c r="H240" s="125"/>
    </row>
    <row r="241" spans="1:8" s="10" customFormat="1" ht="24.75" customHeight="1">
      <c r="A241" s="8"/>
      <c r="B241" s="8"/>
      <c r="C241" s="125" t="s">
        <v>339</v>
      </c>
      <c r="D241" s="125"/>
      <c r="E241" s="125"/>
      <c r="F241" s="125"/>
      <c r="G241" s="125"/>
      <c r="H241" s="125"/>
    </row>
    <row r="242" spans="1:8" s="29" customFormat="1" ht="17.25" customHeight="1">
      <c r="A242" s="31"/>
      <c r="B242" s="31">
        <v>80116</v>
      </c>
      <c r="C242" s="50" t="s">
        <v>97</v>
      </c>
      <c r="D242" s="30">
        <v>9943107</v>
      </c>
      <c r="E242" s="30">
        <v>220000</v>
      </c>
      <c r="F242" s="30">
        <v>0</v>
      </c>
      <c r="G242" s="30">
        <v>0</v>
      </c>
      <c r="H242" s="30">
        <f>D242+E242-F242</f>
        <v>10163107</v>
      </c>
    </row>
    <row r="243" spans="1:8" s="10" customFormat="1" ht="14.25" customHeight="1">
      <c r="A243" s="8"/>
      <c r="B243" s="8"/>
      <c r="C243" s="131" t="s">
        <v>124</v>
      </c>
      <c r="D243" s="131"/>
      <c r="E243" s="131"/>
      <c r="F243" s="131"/>
      <c r="G243" s="131"/>
      <c r="H243" s="131"/>
    </row>
    <row r="244" spans="1:8" s="10" customFormat="1" ht="27.75" customHeight="1">
      <c r="A244" s="8"/>
      <c r="B244" s="42"/>
      <c r="C244" s="125" t="s">
        <v>125</v>
      </c>
      <c r="D244" s="125"/>
      <c r="E244" s="125"/>
      <c r="F244" s="125"/>
      <c r="G244" s="125"/>
      <c r="H244" s="125"/>
    </row>
    <row r="245" spans="1:8" s="10" customFormat="1" ht="39.75" customHeight="1">
      <c r="A245" s="8"/>
      <c r="B245" s="42"/>
      <c r="C245" s="125" t="s">
        <v>308</v>
      </c>
      <c r="D245" s="125"/>
      <c r="E245" s="125"/>
      <c r="F245" s="125"/>
      <c r="G245" s="125"/>
      <c r="H245" s="125"/>
    </row>
    <row r="246" spans="1:8" s="29" customFormat="1" ht="17.25" customHeight="1">
      <c r="A246" s="31"/>
      <c r="B246" s="31">
        <v>80134</v>
      </c>
      <c r="C246" s="50" t="s">
        <v>99</v>
      </c>
      <c r="D246" s="30">
        <v>24415128</v>
      </c>
      <c r="E246" s="30">
        <v>75000</v>
      </c>
      <c r="F246" s="30">
        <v>0</v>
      </c>
      <c r="G246" s="30">
        <v>0</v>
      </c>
      <c r="H246" s="30">
        <f>D246+E246-F246</f>
        <v>24490128</v>
      </c>
    </row>
    <row r="247" spans="1:8" s="29" customFormat="1" ht="45" customHeight="1">
      <c r="A247" s="31"/>
      <c r="B247" s="31"/>
      <c r="C247" s="127" t="s">
        <v>146</v>
      </c>
      <c r="D247" s="127"/>
      <c r="E247" s="127"/>
      <c r="F247" s="127"/>
      <c r="G247" s="127"/>
      <c r="H247" s="127"/>
    </row>
    <row r="248" spans="1:8" s="29" customFormat="1" ht="18" customHeight="1">
      <c r="A248" s="31"/>
      <c r="B248" s="31">
        <v>80147</v>
      </c>
      <c r="C248" s="50" t="s">
        <v>94</v>
      </c>
      <c r="D248" s="30">
        <v>11011658</v>
      </c>
      <c r="E248" s="30">
        <v>81212</v>
      </c>
      <c r="F248" s="30">
        <v>0</v>
      </c>
      <c r="G248" s="30">
        <v>0</v>
      </c>
      <c r="H248" s="30">
        <f>D248+E248-F248</f>
        <v>11092870</v>
      </c>
    </row>
    <row r="249" spans="1:8" s="10" customFormat="1" ht="33.75" customHeight="1">
      <c r="A249" s="8"/>
      <c r="B249" s="42"/>
      <c r="C249" s="125" t="s">
        <v>309</v>
      </c>
      <c r="D249" s="125"/>
      <c r="E249" s="125"/>
      <c r="F249" s="125"/>
      <c r="G249" s="125"/>
      <c r="H249" s="125"/>
    </row>
    <row r="250" spans="1:8" s="29" customFormat="1" ht="18.75" customHeight="1">
      <c r="A250" s="31"/>
      <c r="B250" s="31">
        <v>80195</v>
      </c>
      <c r="C250" s="66" t="s">
        <v>47</v>
      </c>
      <c r="D250" s="30">
        <v>13257285</v>
      </c>
      <c r="E250" s="30">
        <v>662128</v>
      </c>
      <c r="F250" s="30">
        <v>654602</v>
      </c>
      <c r="G250" s="30">
        <v>0</v>
      </c>
      <c r="H250" s="30">
        <f>D250+E250-F250</f>
        <v>13264811</v>
      </c>
    </row>
    <row r="251" spans="1:8" s="10" customFormat="1" ht="15" customHeight="1">
      <c r="A251" s="8"/>
      <c r="B251" s="8"/>
      <c r="C251" s="131" t="s">
        <v>52</v>
      </c>
      <c r="D251" s="131"/>
      <c r="E251" s="131"/>
      <c r="F251" s="131"/>
      <c r="G251" s="131"/>
      <c r="H251" s="131"/>
    </row>
    <row r="252" spans="1:8" s="10" customFormat="1" ht="24.75" customHeight="1">
      <c r="A252" s="8"/>
      <c r="B252" s="8"/>
      <c r="C252" s="131" t="s">
        <v>142</v>
      </c>
      <c r="D252" s="131"/>
      <c r="E252" s="131"/>
      <c r="F252" s="131"/>
      <c r="G252" s="131"/>
      <c r="H252" s="131"/>
    </row>
    <row r="253" spans="1:8" s="29" customFormat="1" ht="14.25" customHeight="1">
      <c r="A253" s="31"/>
      <c r="B253" s="31"/>
      <c r="C253" s="127" t="s">
        <v>143</v>
      </c>
      <c r="D253" s="127"/>
      <c r="E253" s="127"/>
      <c r="F253" s="127"/>
      <c r="G253" s="127"/>
      <c r="H253" s="127"/>
    </row>
    <row r="254" spans="1:8" s="29" customFormat="1" ht="14.25" customHeight="1">
      <c r="A254" s="31"/>
      <c r="B254" s="31"/>
      <c r="C254" s="127" t="s">
        <v>144</v>
      </c>
      <c r="D254" s="127"/>
      <c r="E254" s="127"/>
      <c r="F254" s="127"/>
      <c r="G254" s="127"/>
      <c r="H254" s="127"/>
    </row>
    <row r="255" spans="1:8" s="10" customFormat="1" ht="39.75" customHeight="1">
      <c r="A255" s="8"/>
      <c r="B255" s="8"/>
      <c r="C255" s="127" t="s">
        <v>145</v>
      </c>
      <c r="D255" s="127"/>
      <c r="E255" s="127"/>
      <c r="F255" s="127"/>
      <c r="G255" s="127"/>
      <c r="H255" s="127"/>
    </row>
    <row r="256" spans="1:8" s="10" customFormat="1" ht="52.5" customHeight="1">
      <c r="A256" s="8"/>
      <c r="B256" s="8"/>
      <c r="C256" s="125" t="s">
        <v>303</v>
      </c>
      <c r="D256" s="125"/>
      <c r="E256" s="125"/>
      <c r="F256" s="125"/>
      <c r="G256" s="125"/>
      <c r="H256" s="125"/>
    </row>
    <row r="257" spans="1:8" s="29" customFormat="1" ht="30.75" customHeight="1">
      <c r="A257" s="31"/>
      <c r="B257" s="31"/>
      <c r="C257" s="126" t="s">
        <v>340</v>
      </c>
      <c r="D257" s="126"/>
      <c r="E257" s="126"/>
      <c r="F257" s="126"/>
      <c r="G257" s="126"/>
      <c r="H257" s="126"/>
    </row>
    <row r="258" spans="1:8" s="10" customFormat="1" ht="27" customHeight="1">
      <c r="A258" s="8"/>
      <c r="B258" s="8"/>
      <c r="C258" s="125" t="s">
        <v>341</v>
      </c>
      <c r="D258" s="125"/>
      <c r="E258" s="125"/>
      <c r="F258" s="125"/>
      <c r="G258" s="125"/>
      <c r="H258" s="125"/>
    </row>
    <row r="259" spans="1:8" s="10" customFormat="1" ht="27" customHeight="1">
      <c r="A259" s="8"/>
      <c r="B259" s="8"/>
      <c r="C259" s="125" t="s">
        <v>304</v>
      </c>
      <c r="D259" s="125"/>
      <c r="E259" s="125"/>
      <c r="F259" s="125"/>
      <c r="G259" s="125"/>
      <c r="H259" s="125"/>
    </row>
    <row r="260" spans="1:8" s="29" customFormat="1" ht="27.75" customHeight="1">
      <c r="A260" s="31"/>
      <c r="B260" s="31"/>
      <c r="C260" s="127" t="s">
        <v>342</v>
      </c>
      <c r="D260" s="127"/>
      <c r="E260" s="127"/>
      <c r="F260" s="127"/>
      <c r="G260" s="127"/>
      <c r="H260" s="127"/>
    </row>
    <row r="261" spans="1:8" s="29" customFormat="1" ht="4.5" customHeight="1">
      <c r="A261" s="31"/>
      <c r="B261" s="31"/>
      <c r="C261" s="25"/>
      <c r="D261" s="25"/>
      <c r="E261" s="25"/>
      <c r="F261" s="25"/>
      <c r="G261" s="25"/>
      <c r="H261" s="25"/>
    </row>
    <row r="262" spans="1:8" s="77" customFormat="1" ht="23.25" customHeight="1">
      <c r="A262" s="74"/>
      <c r="B262" s="74">
        <v>851</v>
      </c>
      <c r="C262" s="75" t="s">
        <v>50</v>
      </c>
      <c r="D262" s="76">
        <v>105021051</v>
      </c>
      <c r="E262" s="76">
        <f>E263+E266+E269</f>
        <v>3456445</v>
      </c>
      <c r="F262" s="76">
        <f>F263+F266+F269</f>
        <v>2459533</v>
      </c>
      <c r="G262" s="76">
        <f>G263+G266+G269</f>
        <v>0</v>
      </c>
      <c r="H262" s="76">
        <f>D262+E262-F262</f>
        <v>106017963</v>
      </c>
    </row>
    <row r="263" spans="1:8" s="29" customFormat="1" ht="18" customHeight="1">
      <c r="A263" s="31"/>
      <c r="B263" s="31">
        <v>85111</v>
      </c>
      <c r="C263" s="66" t="s">
        <v>51</v>
      </c>
      <c r="D263" s="30">
        <v>33824078</v>
      </c>
      <c r="E263" s="30">
        <v>1256445</v>
      </c>
      <c r="F263" s="30">
        <v>2459533</v>
      </c>
      <c r="G263" s="30">
        <v>0</v>
      </c>
      <c r="H263" s="30">
        <f>D263+E263-F263</f>
        <v>32620990</v>
      </c>
    </row>
    <row r="264" spans="1:8" s="10" customFormat="1" ht="58.5" customHeight="1">
      <c r="A264" s="8"/>
      <c r="B264" s="8"/>
      <c r="C264" s="125" t="s">
        <v>210</v>
      </c>
      <c r="D264" s="125"/>
      <c r="E264" s="125"/>
      <c r="F264" s="125"/>
      <c r="G264" s="125"/>
      <c r="H264" s="125"/>
    </row>
    <row r="265" spans="1:8" s="4" customFormat="1" ht="44.25" customHeight="1">
      <c r="A265" s="39"/>
      <c r="B265" s="8"/>
      <c r="C265" s="125" t="s">
        <v>329</v>
      </c>
      <c r="D265" s="125"/>
      <c r="E265" s="125"/>
      <c r="F265" s="125"/>
      <c r="G265" s="125"/>
      <c r="H265" s="125"/>
    </row>
    <row r="266" spans="1:8" s="10" customFormat="1" ht="17.25" customHeight="1">
      <c r="A266" s="8"/>
      <c r="B266" s="8">
        <v>85119</v>
      </c>
      <c r="C266" s="45" t="s">
        <v>129</v>
      </c>
      <c r="D266" s="37">
        <v>0</v>
      </c>
      <c r="E266" s="37">
        <v>1200000</v>
      </c>
      <c r="F266" s="37">
        <v>0</v>
      </c>
      <c r="G266" s="37">
        <v>0</v>
      </c>
      <c r="H266" s="37">
        <f>D266+E266-F266</f>
        <v>1200000</v>
      </c>
    </row>
    <row r="267" spans="1:8" s="10" customFormat="1" ht="54.75" customHeight="1">
      <c r="A267" s="8"/>
      <c r="B267" s="8"/>
      <c r="C267" s="125" t="s">
        <v>305</v>
      </c>
      <c r="D267" s="125"/>
      <c r="E267" s="125"/>
      <c r="F267" s="125"/>
      <c r="G267" s="125"/>
      <c r="H267" s="125"/>
    </row>
    <row r="268" spans="1:8" s="10" customFormat="1" ht="7.5" customHeight="1">
      <c r="A268" s="8"/>
      <c r="B268" s="8"/>
      <c r="C268" s="3"/>
      <c r="D268" s="3"/>
      <c r="E268" s="3"/>
      <c r="F268" s="3"/>
      <c r="G268" s="3"/>
      <c r="H268" s="3"/>
    </row>
    <row r="269" spans="1:8" s="10" customFormat="1" ht="16.5" customHeight="1">
      <c r="A269" s="8"/>
      <c r="B269" s="8">
        <v>85179</v>
      </c>
      <c r="C269" s="45" t="s">
        <v>165</v>
      </c>
      <c r="D269" s="37">
        <v>0</v>
      </c>
      <c r="E269" s="37">
        <v>1000000</v>
      </c>
      <c r="F269" s="37">
        <v>0</v>
      </c>
      <c r="G269" s="37">
        <v>0</v>
      </c>
      <c r="H269" s="37">
        <f>D269+E269-F269</f>
        <v>1000000</v>
      </c>
    </row>
    <row r="270" spans="1:8" s="29" customFormat="1" ht="41.25" customHeight="1">
      <c r="A270" s="31"/>
      <c r="B270" s="31"/>
      <c r="C270" s="127" t="s">
        <v>166</v>
      </c>
      <c r="D270" s="127"/>
      <c r="E270" s="127"/>
      <c r="F270" s="127"/>
      <c r="G270" s="127"/>
      <c r="H270" s="127"/>
    </row>
    <row r="271" spans="1:8" s="29" customFormat="1" ht="3" customHeight="1">
      <c r="A271" s="31"/>
      <c r="B271" s="56"/>
      <c r="C271" s="25"/>
      <c r="D271" s="25"/>
      <c r="E271" s="25"/>
      <c r="F271" s="25"/>
      <c r="G271" s="25"/>
      <c r="H271" s="25"/>
    </row>
    <row r="272" spans="1:8" s="73" customFormat="1" ht="23.25" customHeight="1">
      <c r="A272" s="70"/>
      <c r="B272" s="70">
        <v>852</v>
      </c>
      <c r="C272" s="48" t="s">
        <v>17</v>
      </c>
      <c r="D272" s="72">
        <v>34648078</v>
      </c>
      <c r="E272" s="72">
        <f>E275+E273</f>
        <v>34116458</v>
      </c>
      <c r="F272" s="72">
        <f>F275+F273</f>
        <v>70000</v>
      </c>
      <c r="G272" s="72">
        <f>G275+G273</f>
        <v>574146</v>
      </c>
      <c r="H272" s="72">
        <f>D272+E272-F272</f>
        <v>68694536</v>
      </c>
    </row>
    <row r="273" spans="2:8" s="31" customFormat="1" ht="16.5" customHeight="1">
      <c r="B273" s="31">
        <v>85203</v>
      </c>
      <c r="C273" s="78" t="s">
        <v>105</v>
      </c>
      <c r="D273" s="61">
        <v>204851</v>
      </c>
      <c r="E273" s="61">
        <v>1000000</v>
      </c>
      <c r="F273" s="61">
        <v>0</v>
      </c>
      <c r="G273" s="61">
        <v>0</v>
      </c>
      <c r="H273" s="61">
        <f>D273+E273-F273</f>
        <v>1204851</v>
      </c>
    </row>
    <row r="274" spans="1:8" s="10" customFormat="1" ht="42" customHeight="1">
      <c r="A274" s="8"/>
      <c r="B274" s="8"/>
      <c r="C274" s="125" t="s">
        <v>199</v>
      </c>
      <c r="D274" s="125"/>
      <c r="E274" s="125"/>
      <c r="F274" s="125"/>
      <c r="G274" s="125"/>
      <c r="H274" s="125"/>
    </row>
    <row r="275" spans="1:8" s="29" customFormat="1" ht="16.5" customHeight="1">
      <c r="A275" s="31"/>
      <c r="B275" s="31">
        <v>85295</v>
      </c>
      <c r="C275" s="50" t="s">
        <v>47</v>
      </c>
      <c r="D275" s="30">
        <v>26384870</v>
      </c>
      <c r="E275" s="30">
        <v>33116458</v>
      </c>
      <c r="F275" s="30">
        <v>70000</v>
      </c>
      <c r="G275" s="30">
        <v>574146</v>
      </c>
      <c r="H275" s="30">
        <f>D275+E275-F275</f>
        <v>59431328</v>
      </c>
    </row>
    <row r="276" spans="1:8" s="4" customFormat="1" ht="39" customHeight="1">
      <c r="A276" s="39"/>
      <c r="B276" s="8"/>
      <c r="C276" s="125" t="s">
        <v>313</v>
      </c>
      <c r="D276" s="125"/>
      <c r="E276" s="125"/>
      <c r="F276" s="125"/>
      <c r="G276" s="125"/>
      <c r="H276" s="125"/>
    </row>
    <row r="277" spans="1:8" s="10" customFormat="1" ht="29.25" customHeight="1">
      <c r="A277" s="8"/>
      <c r="B277" s="8"/>
      <c r="C277" s="131" t="s">
        <v>306</v>
      </c>
      <c r="D277" s="131"/>
      <c r="E277" s="131"/>
      <c r="F277" s="131"/>
      <c r="G277" s="131"/>
      <c r="H277" s="131"/>
    </row>
    <row r="278" spans="1:8" s="10" customFormat="1" ht="13.5" customHeight="1">
      <c r="A278" s="8"/>
      <c r="B278" s="8"/>
      <c r="C278" s="125" t="s">
        <v>176</v>
      </c>
      <c r="D278" s="125"/>
      <c r="E278" s="125"/>
      <c r="F278" s="125"/>
      <c r="G278" s="125"/>
      <c r="H278" s="125"/>
    </row>
    <row r="279" spans="1:8" s="10" customFormat="1" ht="64.5" customHeight="1">
      <c r="A279" s="8"/>
      <c r="B279" s="8"/>
      <c r="C279" s="125" t="s">
        <v>307</v>
      </c>
      <c r="D279" s="125"/>
      <c r="E279" s="125"/>
      <c r="F279" s="125"/>
      <c r="G279" s="125"/>
      <c r="H279" s="125"/>
    </row>
    <row r="280" spans="1:8" s="10" customFormat="1" ht="80.25" customHeight="1">
      <c r="A280" s="8"/>
      <c r="B280" s="8"/>
      <c r="C280" s="125" t="s">
        <v>311</v>
      </c>
      <c r="D280" s="125"/>
      <c r="E280" s="125"/>
      <c r="F280" s="125"/>
      <c r="G280" s="125"/>
      <c r="H280" s="125"/>
    </row>
    <row r="281" spans="1:8" s="10" customFormat="1" ht="13.5" customHeight="1">
      <c r="A281" s="8"/>
      <c r="B281" s="8"/>
      <c r="C281" s="125" t="s">
        <v>211</v>
      </c>
      <c r="D281" s="125"/>
      <c r="E281" s="125"/>
      <c r="F281" s="125"/>
      <c r="G281" s="125"/>
      <c r="H281" s="125"/>
    </row>
    <row r="282" spans="1:8" s="10" customFormat="1" ht="77.25" customHeight="1">
      <c r="A282" s="8"/>
      <c r="B282" s="8"/>
      <c r="C282" s="125" t="s">
        <v>312</v>
      </c>
      <c r="D282" s="125"/>
      <c r="E282" s="125"/>
      <c r="F282" s="125"/>
      <c r="G282" s="125"/>
      <c r="H282" s="125"/>
    </row>
    <row r="283" spans="1:8" s="29" customFormat="1" ht="52.5" customHeight="1">
      <c r="A283" s="31"/>
      <c r="B283" s="31"/>
      <c r="C283" s="127" t="s">
        <v>330</v>
      </c>
      <c r="D283" s="127"/>
      <c r="E283" s="127"/>
      <c r="F283" s="127"/>
      <c r="G283" s="127"/>
      <c r="H283" s="127"/>
    </row>
    <row r="284" spans="1:8" s="10" customFormat="1" ht="28.5" customHeight="1">
      <c r="A284" s="8"/>
      <c r="B284" s="8"/>
      <c r="C284" s="131" t="s">
        <v>197</v>
      </c>
      <c r="D284" s="131"/>
      <c r="E284" s="131"/>
      <c r="F284" s="131"/>
      <c r="G284" s="131"/>
      <c r="H284" s="131"/>
    </row>
    <row r="285" spans="1:8" s="10" customFormat="1" ht="26.25" customHeight="1">
      <c r="A285" s="8"/>
      <c r="B285" s="8"/>
      <c r="C285" s="125" t="s">
        <v>212</v>
      </c>
      <c r="D285" s="125"/>
      <c r="E285" s="125"/>
      <c r="F285" s="125"/>
      <c r="G285" s="125"/>
      <c r="H285" s="125"/>
    </row>
    <row r="286" spans="1:8" s="10" customFormat="1" ht="24.75" customHeight="1">
      <c r="A286" s="8"/>
      <c r="B286" s="8"/>
      <c r="C286" s="125" t="s">
        <v>198</v>
      </c>
      <c r="D286" s="125"/>
      <c r="E286" s="125"/>
      <c r="F286" s="125"/>
      <c r="G286" s="125"/>
      <c r="H286" s="125"/>
    </row>
    <row r="287" spans="1:8" s="28" customFormat="1" ht="3.75" customHeight="1">
      <c r="A287" s="27"/>
      <c r="B287" s="27"/>
      <c r="C287" s="99"/>
      <c r="D287" s="99"/>
      <c r="E287" s="99"/>
      <c r="F287" s="99"/>
      <c r="G287" s="99"/>
      <c r="H287" s="99"/>
    </row>
    <row r="288" spans="1:8" s="51" customFormat="1" ht="21.75" customHeight="1">
      <c r="A288" s="47"/>
      <c r="B288" s="47">
        <v>853</v>
      </c>
      <c r="C288" s="48" t="s">
        <v>56</v>
      </c>
      <c r="D288" s="49">
        <v>29928216</v>
      </c>
      <c r="E288" s="49">
        <f>E291+E289</f>
        <v>6717429</v>
      </c>
      <c r="F288" s="49">
        <f>F291+F289</f>
        <v>402503</v>
      </c>
      <c r="G288" s="49">
        <f>G291+G289</f>
        <v>117497</v>
      </c>
      <c r="H288" s="49">
        <f>D288+E288-F288</f>
        <v>36243142</v>
      </c>
    </row>
    <row r="289" spans="1:8" s="29" customFormat="1" ht="16.5" customHeight="1">
      <c r="A289" s="31"/>
      <c r="B289" s="31">
        <v>85332</v>
      </c>
      <c r="C289" s="50" t="s">
        <v>101</v>
      </c>
      <c r="D289" s="30">
        <v>17533846</v>
      </c>
      <c r="E289" s="30">
        <v>468900</v>
      </c>
      <c r="F289" s="30">
        <v>0</v>
      </c>
      <c r="G289" s="30">
        <v>0</v>
      </c>
      <c r="H289" s="30">
        <f>D289+E289-F289</f>
        <v>18002746</v>
      </c>
    </row>
    <row r="290" spans="1:8" s="29" customFormat="1" ht="80.25" customHeight="1">
      <c r="A290" s="31"/>
      <c r="B290" s="31"/>
      <c r="C290" s="127" t="s">
        <v>314</v>
      </c>
      <c r="D290" s="127"/>
      <c r="E290" s="127"/>
      <c r="F290" s="127"/>
      <c r="G290" s="127"/>
      <c r="H290" s="127"/>
    </row>
    <row r="291" spans="1:8" s="29" customFormat="1" ht="16.5" customHeight="1">
      <c r="A291" s="31"/>
      <c r="B291" s="31">
        <v>85395</v>
      </c>
      <c r="C291" s="50" t="s">
        <v>47</v>
      </c>
      <c r="D291" s="30">
        <v>9733820</v>
      </c>
      <c r="E291" s="30">
        <v>6248529</v>
      </c>
      <c r="F291" s="30">
        <v>402503</v>
      </c>
      <c r="G291" s="30">
        <v>117497</v>
      </c>
      <c r="H291" s="30">
        <f>D291+E291-F291</f>
        <v>15579846</v>
      </c>
    </row>
    <row r="292" spans="1:8" s="28" customFormat="1" ht="12.75" customHeight="1">
      <c r="A292" s="27"/>
      <c r="B292" s="27"/>
      <c r="C292" s="126" t="s">
        <v>81</v>
      </c>
      <c r="D292" s="126"/>
      <c r="E292" s="126"/>
      <c r="F292" s="126"/>
      <c r="G292" s="126"/>
      <c r="H292" s="126"/>
    </row>
    <row r="293" spans="1:8" s="28" customFormat="1" ht="66" customHeight="1">
      <c r="A293" s="27"/>
      <c r="B293" s="27"/>
      <c r="C293" s="127" t="s">
        <v>315</v>
      </c>
      <c r="D293" s="127"/>
      <c r="E293" s="127"/>
      <c r="F293" s="127"/>
      <c r="G293" s="127"/>
      <c r="H293" s="127"/>
    </row>
    <row r="294" spans="1:8" s="10" customFormat="1" ht="79.5" customHeight="1">
      <c r="A294" s="8"/>
      <c r="B294" s="8"/>
      <c r="C294" s="125" t="s">
        <v>316</v>
      </c>
      <c r="D294" s="125"/>
      <c r="E294" s="125"/>
      <c r="F294" s="125"/>
      <c r="G294" s="125"/>
      <c r="H294" s="125"/>
    </row>
    <row r="295" spans="1:8" s="10" customFormat="1" ht="55.5" customHeight="1">
      <c r="A295" s="8"/>
      <c r="B295" s="8"/>
      <c r="C295" s="125" t="s">
        <v>213</v>
      </c>
      <c r="D295" s="125"/>
      <c r="E295" s="125"/>
      <c r="F295" s="125"/>
      <c r="G295" s="125"/>
      <c r="H295" s="125"/>
    </row>
    <row r="296" spans="1:8" s="29" customFormat="1" ht="3" customHeight="1">
      <c r="A296" s="31"/>
      <c r="B296" s="31"/>
      <c r="C296" s="99"/>
      <c r="D296" s="99"/>
      <c r="E296" s="99"/>
      <c r="F296" s="99"/>
      <c r="G296" s="99"/>
      <c r="H296" s="99"/>
    </row>
    <row r="297" spans="1:8" s="26" customFormat="1" ht="23.25" customHeight="1">
      <c r="A297" s="47"/>
      <c r="B297" s="47">
        <v>854</v>
      </c>
      <c r="C297" s="48" t="s">
        <v>57</v>
      </c>
      <c r="D297" s="49">
        <v>50020950</v>
      </c>
      <c r="E297" s="49">
        <f>E298+E306+E301+E310</f>
        <v>4478980</v>
      </c>
      <c r="F297" s="49">
        <f>F298+F306+F301+F310</f>
        <v>6559484</v>
      </c>
      <c r="G297" s="49">
        <f>G298+G306+G301+G310</f>
        <v>300000</v>
      </c>
      <c r="H297" s="49">
        <f>D297+E297-F297</f>
        <v>47940446</v>
      </c>
    </row>
    <row r="298" spans="1:8" s="29" customFormat="1" ht="18" customHeight="1">
      <c r="A298" s="31"/>
      <c r="B298" s="31">
        <v>85403</v>
      </c>
      <c r="C298" s="50" t="s">
        <v>63</v>
      </c>
      <c r="D298" s="30">
        <v>31039373</v>
      </c>
      <c r="E298" s="30">
        <v>3008980</v>
      </c>
      <c r="F298" s="30">
        <v>0</v>
      </c>
      <c r="G298" s="30">
        <v>0</v>
      </c>
      <c r="H298" s="30">
        <f>D298+E298-F298</f>
        <v>34048353</v>
      </c>
    </row>
    <row r="299" spans="1:8" s="29" customFormat="1" ht="54.75" customHeight="1">
      <c r="A299" s="31"/>
      <c r="B299" s="100"/>
      <c r="C299" s="127" t="s">
        <v>214</v>
      </c>
      <c r="D299" s="127"/>
      <c r="E299" s="127"/>
      <c r="F299" s="127"/>
      <c r="G299" s="127"/>
      <c r="H299" s="127"/>
    </row>
    <row r="300" spans="1:8" s="29" customFormat="1" ht="54.75" customHeight="1">
      <c r="A300" s="31"/>
      <c r="B300" s="31"/>
      <c r="C300" s="127" t="s">
        <v>317</v>
      </c>
      <c r="D300" s="127"/>
      <c r="E300" s="127"/>
      <c r="F300" s="127"/>
      <c r="G300" s="127"/>
      <c r="H300" s="127"/>
    </row>
    <row r="301" spans="1:8" s="29" customFormat="1" ht="17.25" customHeight="1">
      <c r="A301" s="31"/>
      <c r="B301" s="31">
        <v>85407</v>
      </c>
      <c r="C301" s="50" t="s">
        <v>100</v>
      </c>
      <c r="D301" s="30">
        <v>5621652</v>
      </c>
      <c r="E301" s="30">
        <v>0</v>
      </c>
      <c r="F301" s="30">
        <v>5456198</v>
      </c>
      <c r="G301" s="30">
        <v>0</v>
      </c>
      <c r="H301" s="30">
        <f>D301+E301-F301</f>
        <v>165454</v>
      </c>
    </row>
    <row r="302" spans="1:8" s="29" customFormat="1" ht="15" customHeight="1">
      <c r="A302" s="31"/>
      <c r="B302" s="31"/>
      <c r="C302" s="126" t="s">
        <v>130</v>
      </c>
      <c r="D302" s="126"/>
      <c r="E302" s="126"/>
      <c r="F302" s="126"/>
      <c r="G302" s="126"/>
      <c r="H302" s="126"/>
    </row>
    <row r="303" spans="1:8" s="29" customFormat="1" ht="14.25" customHeight="1">
      <c r="A303" s="31"/>
      <c r="B303" s="31"/>
      <c r="C303" s="127" t="s">
        <v>131</v>
      </c>
      <c r="D303" s="127"/>
      <c r="E303" s="127"/>
      <c r="F303" s="127"/>
      <c r="G303" s="127"/>
      <c r="H303" s="127"/>
    </row>
    <row r="304" spans="1:8" s="29" customFormat="1" ht="14.25" customHeight="1">
      <c r="A304" s="31"/>
      <c r="B304" s="31"/>
      <c r="C304" s="127" t="s">
        <v>132</v>
      </c>
      <c r="D304" s="127"/>
      <c r="E304" s="127"/>
      <c r="F304" s="127"/>
      <c r="G304" s="127"/>
      <c r="H304" s="127"/>
    </row>
    <row r="305" spans="1:8" s="29" customFormat="1" ht="39.75" customHeight="1">
      <c r="A305" s="31"/>
      <c r="B305" s="31"/>
      <c r="C305" s="127" t="s">
        <v>133</v>
      </c>
      <c r="D305" s="127"/>
      <c r="E305" s="127"/>
      <c r="F305" s="127"/>
      <c r="G305" s="127"/>
      <c r="H305" s="127"/>
    </row>
    <row r="306" spans="1:8" s="29" customFormat="1" ht="17.25" customHeight="1">
      <c r="A306" s="31"/>
      <c r="B306" s="31">
        <v>85410</v>
      </c>
      <c r="C306" s="50" t="s">
        <v>83</v>
      </c>
      <c r="D306" s="30">
        <v>3569513</v>
      </c>
      <c r="E306" s="30">
        <v>0</v>
      </c>
      <c r="F306" s="30">
        <v>1000000</v>
      </c>
      <c r="G306" s="30">
        <v>300000</v>
      </c>
      <c r="H306" s="30">
        <f>D306+E306-F306</f>
        <v>2569513</v>
      </c>
    </row>
    <row r="307" spans="1:8" s="10" customFormat="1" ht="66" customHeight="1">
      <c r="A307" s="8"/>
      <c r="B307" s="8"/>
      <c r="C307" s="125" t="s">
        <v>318</v>
      </c>
      <c r="D307" s="125"/>
      <c r="E307" s="125"/>
      <c r="F307" s="125"/>
      <c r="G307" s="125"/>
      <c r="H307" s="125"/>
    </row>
    <row r="308" spans="1:8" s="10" customFormat="1" ht="24.75" customHeight="1">
      <c r="A308" s="8"/>
      <c r="B308" s="52">
        <v>85416</v>
      </c>
      <c r="C308" s="97" t="s">
        <v>194</v>
      </c>
      <c r="D308" s="98">
        <v>6804280</v>
      </c>
      <c r="E308" s="98">
        <v>0</v>
      </c>
      <c r="F308" s="98">
        <v>0</v>
      </c>
      <c r="G308" s="98">
        <v>0</v>
      </c>
      <c r="H308" s="98">
        <f>D308+E308-F308</f>
        <v>6804280</v>
      </c>
    </row>
    <row r="309" spans="1:8" s="10" customFormat="1" ht="51.75" customHeight="1">
      <c r="A309" s="8"/>
      <c r="B309" s="8"/>
      <c r="C309" s="125" t="s">
        <v>346</v>
      </c>
      <c r="D309" s="125"/>
      <c r="E309" s="125"/>
      <c r="F309" s="125"/>
      <c r="G309" s="125"/>
      <c r="H309" s="125"/>
    </row>
    <row r="310" spans="1:8" s="10" customFormat="1" ht="18.75" customHeight="1">
      <c r="A310" s="8"/>
      <c r="B310" s="8">
        <v>85495</v>
      </c>
      <c r="C310" s="38" t="s">
        <v>47</v>
      </c>
      <c r="D310" s="37">
        <v>545399</v>
      </c>
      <c r="E310" s="37">
        <v>1470000</v>
      </c>
      <c r="F310" s="37">
        <v>103286</v>
      </c>
      <c r="G310" s="37">
        <v>0</v>
      </c>
      <c r="H310" s="37">
        <f>D310+E310-F310</f>
        <v>1912113</v>
      </c>
    </row>
    <row r="311" spans="1:8" s="10" customFormat="1" ht="24.75" customHeight="1">
      <c r="A311" s="8"/>
      <c r="B311" s="8"/>
      <c r="C311" s="131" t="s">
        <v>136</v>
      </c>
      <c r="D311" s="131"/>
      <c r="E311" s="131"/>
      <c r="F311" s="131"/>
      <c r="G311" s="131"/>
      <c r="H311" s="131"/>
    </row>
    <row r="312" spans="1:8" s="29" customFormat="1" ht="12.75" customHeight="1">
      <c r="A312" s="31"/>
      <c r="B312" s="31"/>
      <c r="C312" s="127" t="s">
        <v>137</v>
      </c>
      <c r="D312" s="127"/>
      <c r="E312" s="127"/>
      <c r="F312" s="127"/>
      <c r="G312" s="127"/>
      <c r="H312" s="127"/>
    </row>
    <row r="313" spans="1:8" s="29" customFormat="1" ht="12.75" customHeight="1">
      <c r="A313" s="31"/>
      <c r="B313" s="31"/>
      <c r="C313" s="127" t="s">
        <v>138</v>
      </c>
      <c r="D313" s="127"/>
      <c r="E313" s="127"/>
      <c r="F313" s="127"/>
      <c r="G313" s="127"/>
      <c r="H313" s="127"/>
    </row>
    <row r="314" spans="1:8" s="10" customFormat="1" ht="29.25" customHeight="1">
      <c r="A314" s="8"/>
      <c r="B314" s="8"/>
      <c r="C314" s="127" t="s">
        <v>139</v>
      </c>
      <c r="D314" s="127"/>
      <c r="E314" s="127"/>
      <c r="F314" s="127"/>
      <c r="G314" s="127"/>
      <c r="H314" s="127"/>
    </row>
    <row r="315" spans="1:8" s="43" customFormat="1" ht="53.25" customHeight="1">
      <c r="A315" s="18"/>
      <c r="B315" s="18"/>
      <c r="C315" s="125" t="s">
        <v>215</v>
      </c>
      <c r="D315" s="125"/>
      <c r="E315" s="125"/>
      <c r="F315" s="125"/>
      <c r="G315" s="125"/>
      <c r="H315" s="125"/>
    </row>
    <row r="316" spans="1:8" s="29" customFormat="1" ht="5.25" customHeight="1">
      <c r="A316" s="31"/>
      <c r="B316" s="31"/>
      <c r="C316" s="25"/>
      <c r="D316" s="25"/>
      <c r="E316" s="25"/>
      <c r="F316" s="25"/>
      <c r="G316" s="25"/>
      <c r="H316" s="25"/>
    </row>
    <row r="317" spans="1:8" s="51" customFormat="1" ht="23.25" customHeight="1">
      <c r="A317" s="47"/>
      <c r="B317" s="47">
        <v>900</v>
      </c>
      <c r="C317" s="48" t="s">
        <v>55</v>
      </c>
      <c r="D317" s="49">
        <v>5305615</v>
      </c>
      <c r="E317" s="49">
        <f>E318</f>
        <v>13104217</v>
      </c>
      <c r="F317" s="49">
        <f>F318</f>
        <v>0</v>
      </c>
      <c r="G317" s="49">
        <f>G318</f>
        <v>200000</v>
      </c>
      <c r="H317" s="49">
        <f>D317+E317-F317</f>
        <v>18409832</v>
      </c>
    </row>
    <row r="318" spans="1:8" s="29" customFormat="1" ht="18" customHeight="1">
      <c r="A318" s="31"/>
      <c r="B318" s="56" t="s">
        <v>82</v>
      </c>
      <c r="C318" s="50" t="s">
        <v>47</v>
      </c>
      <c r="D318" s="30">
        <v>3642385</v>
      </c>
      <c r="E318" s="30">
        <v>13104217</v>
      </c>
      <c r="F318" s="30">
        <v>0</v>
      </c>
      <c r="G318" s="30">
        <v>200000</v>
      </c>
      <c r="H318" s="30">
        <f>D318+E318-F318</f>
        <v>16746602</v>
      </c>
    </row>
    <row r="319" spans="1:8" s="29" customFormat="1" ht="13.5" customHeight="1">
      <c r="A319" s="31"/>
      <c r="B319" s="31"/>
      <c r="C319" s="126" t="s">
        <v>81</v>
      </c>
      <c r="D319" s="126"/>
      <c r="E319" s="126"/>
      <c r="F319" s="126"/>
      <c r="G319" s="126"/>
      <c r="H319" s="126"/>
    </row>
    <row r="320" spans="1:8" s="29" customFormat="1" ht="64.5" customHeight="1">
      <c r="A320" s="31"/>
      <c r="B320" s="31"/>
      <c r="C320" s="127" t="s">
        <v>216</v>
      </c>
      <c r="D320" s="127"/>
      <c r="E320" s="127"/>
      <c r="F320" s="127"/>
      <c r="G320" s="127"/>
      <c r="H320" s="127"/>
    </row>
    <row r="321" spans="1:8" s="29" customFormat="1" ht="80.25" customHeight="1">
      <c r="A321" s="31"/>
      <c r="B321" s="31"/>
      <c r="C321" s="127" t="s">
        <v>319</v>
      </c>
      <c r="D321" s="127"/>
      <c r="E321" s="127"/>
      <c r="F321" s="127"/>
      <c r="G321" s="127"/>
      <c r="H321" s="127"/>
    </row>
    <row r="322" spans="1:8" s="29" customFormat="1" ht="80.25" customHeight="1">
      <c r="A322" s="31"/>
      <c r="B322" s="31"/>
      <c r="C322" s="127" t="s">
        <v>320</v>
      </c>
      <c r="D322" s="127"/>
      <c r="E322" s="127"/>
      <c r="F322" s="127"/>
      <c r="G322" s="127"/>
      <c r="H322" s="127"/>
    </row>
    <row r="323" spans="1:8" s="10" customFormat="1" ht="41.25" customHeight="1">
      <c r="A323" s="8"/>
      <c r="B323" s="8"/>
      <c r="C323" s="125" t="s">
        <v>344</v>
      </c>
      <c r="D323" s="125"/>
      <c r="E323" s="125"/>
      <c r="F323" s="125"/>
      <c r="G323" s="125"/>
      <c r="H323" s="125"/>
    </row>
    <row r="324" spans="1:8" s="10" customFormat="1" ht="54.75" customHeight="1">
      <c r="A324" s="8"/>
      <c r="B324" s="8"/>
      <c r="C324" s="125" t="s">
        <v>195</v>
      </c>
      <c r="D324" s="125"/>
      <c r="E324" s="125"/>
      <c r="F324" s="125"/>
      <c r="G324" s="125"/>
      <c r="H324" s="125"/>
    </row>
    <row r="325" spans="1:8" s="4" customFormat="1" ht="32.25" customHeight="1">
      <c r="A325" s="39"/>
      <c r="B325" s="8"/>
      <c r="C325" s="131" t="s">
        <v>321</v>
      </c>
      <c r="D325" s="131"/>
      <c r="E325" s="131"/>
      <c r="F325" s="131"/>
      <c r="G325" s="131"/>
      <c r="H325" s="131"/>
    </row>
    <row r="326" spans="1:8" s="29" customFormat="1" ht="27.75" customHeight="1">
      <c r="A326" s="31"/>
      <c r="B326" s="31"/>
      <c r="C326" s="127" t="s">
        <v>196</v>
      </c>
      <c r="D326" s="127"/>
      <c r="E326" s="127"/>
      <c r="F326" s="127"/>
      <c r="G326" s="127"/>
      <c r="H326" s="127"/>
    </row>
    <row r="327" spans="1:8" s="29" customFormat="1" ht="15" customHeight="1">
      <c r="A327" s="31"/>
      <c r="B327" s="31"/>
      <c r="C327" s="127" t="s">
        <v>322</v>
      </c>
      <c r="D327" s="127"/>
      <c r="E327" s="127"/>
      <c r="F327" s="127"/>
      <c r="G327" s="127"/>
      <c r="H327" s="127"/>
    </row>
    <row r="328" spans="1:8" s="29" customFormat="1" ht="57.75" customHeight="1">
      <c r="A328" s="31"/>
      <c r="B328" s="31"/>
      <c r="C328" s="127" t="s">
        <v>345</v>
      </c>
      <c r="D328" s="127"/>
      <c r="E328" s="127"/>
      <c r="F328" s="127"/>
      <c r="G328" s="127"/>
      <c r="H328" s="127"/>
    </row>
    <row r="329" spans="1:8" s="29" customFormat="1" ht="6" customHeight="1">
      <c r="A329" s="31"/>
      <c r="B329" s="31"/>
      <c r="C329" s="25"/>
      <c r="D329" s="25"/>
      <c r="E329" s="25"/>
      <c r="F329" s="25"/>
      <c r="G329" s="25"/>
      <c r="H329" s="25"/>
    </row>
    <row r="330" spans="1:8" s="51" customFormat="1" ht="23.25" customHeight="1">
      <c r="A330" s="80"/>
      <c r="B330" s="80">
        <v>921</v>
      </c>
      <c r="C330" s="81" t="s">
        <v>54</v>
      </c>
      <c r="D330" s="82">
        <v>269257186</v>
      </c>
      <c r="E330" s="82">
        <f>E331+E334+E345+E347</f>
        <v>3848211</v>
      </c>
      <c r="F330" s="82">
        <f>F331+F334+F345+F347</f>
        <v>0</v>
      </c>
      <c r="G330" s="82">
        <f>G331+G334+G345+G347</f>
        <v>0</v>
      </c>
      <c r="H330" s="82">
        <f>D330+E330-F330</f>
        <v>273105397</v>
      </c>
    </row>
    <row r="331" spans="1:8" s="29" customFormat="1" ht="18" customHeight="1">
      <c r="A331" s="31"/>
      <c r="B331" s="31">
        <v>92106</v>
      </c>
      <c r="C331" s="50" t="s">
        <v>58</v>
      </c>
      <c r="D331" s="30">
        <v>108287563</v>
      </c>
      <c r="E331" s="30">
        <v>240200</v>
      </c>
      <c r="F331" s="30">
        <v>0</v>
      </c>
      <c r="G331" s="30">
        <v>0</v>
      </c>
      <c r="H331" s="30">
        <f>D331+E331-F331</f>
        <v>108527763</v>
      </c>
    </row>
    <row r="332" spans="1:8" s="28" customFormat="1" ht="57.75" customHeight="1">
      <c r="A332" s="27"/>
      <c r="B332" s="27"/>
      <c r="C332" s="127" t="s">
        <v>167</v>
      </c>
      <c r="D332" s="127"/>
      <c r="E332" s="127"/>
      <c r="F332" s="127"/>
      <c r="G332" s="127"/>
      <c r="H332" s="127"/>
    </row>
    <row r="333" spans="1:8" s="43" customFormat="1" ht="33" customHeight="1">
      <c r="A333" s="18"/>
      <c r="B333" s="18"/>
      <c r="C333" s="125" t="s">
        <v>168</v>
      </c>
      <c r="D333" s="125"/>
      <c r="E333" s="125"/>
      <c r="F333" s="125"/>
      <c r="G333" s="125"/>
      <c r="H333" s="125"/>
    </row>
    <row r="334" spans="1:8" s="29" customFormat="1" ht="18" customHeight="1">
      <c r="A334" s="31"/>
      <c r="B334" s="31">
        <v>92109</v>
      </c>
      <c r="C334" s="50" t="s">
        <v>59</v>
      </c>
      <c r="D334" s="30">
        <v>25186458</v>
      </c>
      <c r="E334" s="30">
        <v>2674725</v>
      </c>
      <c r="F334" s="30">
        <v>0</v>
      </c>
      <c r="G334" s="30">
        <v>0</v>
      </c>
      <c r="H334" s="30">
        <f>D334+E334-F334</f>
        <v>27861183</v>
      </c>
    </row>
    <row r="335" spans="1:8" s="29" customFormat="1" ht="13.5" customHeight="1">
      <c r="A335" s="31"/>
      <c r="B335" s="31"/>
      <c r="C335" s="126" t="s">
        <v>160</v>
      </c>
      <c r="D335" s="126"/>
      <c r="E335" s="126"/>
      <c r="F335" s="126"/>
      <c r="G335" s="126"/>
      <c r="H335" s="126"/>
    </row>
    <row r="336" spans="1:8" s="29" customFormat="1" ht="27" customHeight="1">
      <c r="A336" s="31"/>
      <c r="B336" s="31"/>
      <c r="C336" s="127" t="s">
        <v>162</v>
      </c>
      <c r="D336" s="127"/>
      <c r="E336" s="127"/>
      <c r="F336" s="127"/>
      <c r="G336" s="127"/>
      <c r="H336" s="127"/>
    </row>
    <row r="337" spans="1:8" s="29" customFormat="1" ht="40.5" customHeight="1">
      <c r="A337" s="31"/>
      <c r="B337" s="31"/>
      <c r="C337" s="127" t="s">
        <v>161</v>
      </c>
      <c r="D337" s="127"/>
      <c r="E337" s="127"/>
      <c r="F337" s="127"/>
      <c r="G337" s="127"/>
      <c r="H337" s="127"/>
    </row>
    <row r="338" spans="1:8" s="10" customFormat="1" ht="18" customHeight="1">
      <c r="A338" s="8"/>
      <c r="B338" s="8"/>
      <c r="C338" s="131" t="s">
        <v>163</v>
      </c>
      <c r="D338" s="131"/>
      <c r="E338" s="131"/>
      <c r="F338" s="131"/>
      <c r="G338" s="131"/>
      <c r="H338" s="131"/>
    </row>
    <row r="339" spans="1:8" s="29" customFormat="1" ht="52.5" customHeight="1">
      <c r="A339" s="31"/>
      <c r="B339" s="31"/>
      <c r="C339" s="127" t="s">
        <v>323</v>
      </c>
      <c r="D339" s="127"/>
      <c r="E339" s="127"/>
      <c r="F339" s="127"/>
      <c r="G339" s="127"/>
      <c r="H339" s="127"/>
    </row>
    <row r="340" spans="1:8" s="10" customFormat="1" ht="65.25" customHeight="1">
      <c r="A340" s="8"/>
      <c r="B340" s="8"/>
      <c r="C340" s="125" t="s">
        <v>348</v>
      </c>
      <c r="D340" s="125"/>
      <c r="E340" s="125"/>
      <c r="F340" s="125"/>
      <c r="G340" s="125"/>
      <c r="H340" s="125"/>
    </row>
    <row r="341" spans="1:8" s="29" customFormat="1" ht="53.25" customHeight="1">
      <c r="A341" s="31"/>
      <c r="B341" s="31"/>
      <c r="C341" s="127" t="s">
        <v>217</v>
      </c>
      <c r="D341" s="127"/>
      <c r="E341" s="127"/>
      <c r="F341" s="127"/>
      <c r="G341" s="127"/>
      <c r="H341" s="127"/>
    </row>
    <row r="342" spans="1:8" s="10" customFormat="1" ht="17.25" customHeight="1">
      <c r="A342" s="8"/>
      <c r="B342" s="8"/>
      <c r="C342" s="131" t="s">
        <v>164</v>
      </c>
      <c r="D342" s="131"/>
      <c r="E342" s="131"/>
      <c r="F342" s="131"/>
      <c r="G342" s="131"/>
      <c r="H342" s="131"/>
    </row>
    <row r="343" spans="1:8" s="29" customFormat="1" ht="41.25" customHeight="1">
      <c r="A343" s="31"/>
      <c r="B343" s="31"/>
      <c r="C343" s="125" t="s">
        <v>324</v>
      </c>
      <c r="D343" s="125"/>
      <c r="E343" s="125"/>
      <c r="F343" s="125"/>
      <c r="G343" s="125"/>
      <c r="H343" s="125"/>
    </row>
    <row r="344" spans="1:8" s="53" customFormat="1" ht="27.75" customHeight="1">
      <c r="A344" s="52"/>
      <c r="B344" s="52"/>
      <c r="C344" s="125" t="s">
        <v>169</v>
      </c>
      <c r="D344" s="125"/>
      <c r="E344" s="125"/>
      <c r="F344" s="125"/>
      <c r="G344" s="125"/>
      <c r="H344" s="125"/>
    </row>
    <row r="345" spans="1:8" s="29" customFormat="1" ht="17.25" customHeight="1">
      <c r="A345" s="31"/>
      <c r="B345" s="31">
        <v>92116</v>
      </c>
      <c r="C345" s="50" t="s">
        <v>60</v>
      </c>
      <c r="D345" s="30">
        <v>55816905</v>
      </c>
      <c r="E345" s="30">
        <v>262953</v>
      </c>
      <c r="F345" s="30">
        <v>0</v>
      </c>
      <c r="G345" s="30">
        <v>0</v>
      </c>
      <c r="H345" s="30">
        <f>D345+E345-F345</f>
        <v>56079858</v>
      </c>
    </row>
    <row r="346" spans="1:8" s="43" customFormat="1" ht="45" customHeight="1">
      <c r="A346" s="18"/>
      <c r="B346" s="18"/>
      <c r="C346" s="125" t="s">
        <v>127</v>
      </c>
      <c r="D346" s="125"/>
      <c r="E346" s="125"/>
      <c r="F346" s="125"/>
      <c r="G346" s="125"/>
      <c r="H346" s="125"/>
    </row>
    <row r="347" spans="1:8" s="29" customFormat="1" ht="18.75" customHeight="1">
      <c r="A347" s="31"/>
      <c r="B347" s="31">
        <v>92195</v>
      </c>
      <c r="C347" s="50" t="s">
        <v>47</v>
      </c>
      <c r="D347" s="30">
        <v>14120000</v>
      </c>
      <c r="E347" s="30">
        <v>670333</v>
      </c>
      <c r="F347" s="30">
        <v>0</v>
      </c>
      <c r="G347" s="30">
        <v>0</v>
      </c>
      <c r="H347" s="30">
        <f>D347+E347-F347</f>
        <v>14790333</v>
      </c>
    </row>
    <row r="348" spans="1:8" s="29" customFormat="1" ht="17.25" customHeight="1">
      <c r="A348" s="31"/>
      <c r="B348" s="31"/>
      <c r="C348" s="126" t="s">
        <v>347</v>
      </c>
      <c r="D348" s="126"/>
      <c r="E348" s="126"/>
      <c r="F348" s="126"/>
      <c r="G348" s="126"/>
      <c r="H348" s="126"/>
    </row>
    <row r="349" spans="1:8" s="29" customFormat="1" ht="67.5" customHeight="1">
      <c r="A349" s="31"/>
      <c r="B349" s="31"/>
      <c r="C349" s="127" t="s">
        <v>171</v>
      </c>
      <c r="D349" s="127"/>
      <c r="E349" s="127"/>
      <c r="F349" s="127"/>
      <c r="G349" s="127"/>
      <c r="H349" s="127"/>
    </row>
    <row r="350" spans="1:8" s="28" customFormat="1" ht="53.25" customHeight="1">
      <c r="A350" s="27"/>
      <c r="B350" s="27"/>
      <c r="C350" s="127" t="s">
        <v>349</v>
      </c>
      <c r="D350" s="127"/>
      <c r="E350" s="127"/>
      <c r="F350" s="127"/>
      <c r="G350" s="127"/>
      <c r="H350" s="127"/>
    </row>
    <row r="351" spans="1:8" s="26" customFormat="1" ht="4.5" customHeight="1">
      <c r="A351" s="83"/>
      <c r="B351" s="83"/>
      <c r="C351" s="25"/>
      <c r="D351" s="25"/>
      <c r="E351" s="25"/>
      <c r="F351" s="25"/>
      <c r="G351" s="25"/>
      <c r="H351" s="25"/>
    </row>
    <row r="352" spans="1:8" s="26" customFormat="1" ht="30" customHeight="1">
      <c r="A352" s="47"/>
      <c r="B352" s="84">
        <v>925</v>
      </c>
      <c r="C352" s="85" t="s">
        <v>48</v>
      </c>
      <c r="D352" s="86">
        <v>7746472</v>
      </c>
      <c r="E352" s="86">
        <f>E353</f>
        <v>621365</v>
      </c>
      <c r="F352" s="86">
        <f>F353</f>
        <v>0</v>
      </c>
      <c r="G352" s="86">
        <f>G353</f>
        <v>0</v>
      </c>
      <c r="H352" s="86">
        <f>D352+E352-F352</f>
        <v>8367837</v>
      </c>
    </row>
    <row r="353" spans="1:8" s="29" customFormat="1" ht="21" customHeight="1">
      <c r="A353" s="31"/>
      <c r="B353" s="31">
        <v>92502</v>
      </c>
      <c r="C353" s="50" t="s">
        <v>53</v>
      </c>
      <c r="D353" s="30">
        <v>7746472</v>
      </c>
      <c r="E353" s="30">
        <v>621365</v>
      </c>
      <c r="F353" s="30">
        <v>0</v>
      </c>
      <c r="G353" s="30">
        <v>0</v>
      </c>
      <c r="H353" s="30">
        <f>D353+E353-F353</f>
        <v>8367837</v>
      </c>
    </row>
    <row r="354" spans="1:8" s="29" customFormat="1" ht="15.75" customHeight="1">
      <c r="A354" s="31"/>
      <c r="B354" s="31"/>
      <c r="C354" s="126" t="s">
        <v>81</v>
      </c>
      <c r="D354" s="126"/>
      <c r="E354" s="126"/>
      <c r="F354" s="126"/>
      <c r="G354" s="126"/>
      <c r="H354" s="126"/>
    </row>
    <row r="355" spans="1:8" s="29" customFormat="1" ht="25.5" customHeight="1">
      <c r="A355" s="31"/>
      <c r="B355" s="31"/>
      <c r="C355" s="126" t="s">
        <v>177</v>
      </c>
      <c r="D355" s="126"/>
      <c r="E355" s="126"/>
      <c r="F355" s="126"/>
      <c r="G355" s="126"/>
      <c r="H355" s="126"/>
    </row>
    <row r="356" spans="1:8" s="10" customFormat="1" ht="66" customHeight="1">
      <c r="A356" s="8"/>
      <c r="B356" s="8"/>
      <c r="C356" s="125" t="s">
        <v>157</v>
      </c>
      <c r="D356" s="125"/>
      <c r="E356" s="125"/>
      <c r="F356" s="125"/>
      <c r="G356" s="125"/>
      <c r="H356" s="125"/>
    </row>
    <row r="357" spans="1:8" s="29" customFormat="1" ht="27" customHeight="1">
      <c r="A357" s="31"/>
      <c r="B357" s="31"/>
      <c r="C357" s="127" t="s">
        <v>218</v>
      </c>
      <c r="D357" s="127"/>
      <c r="E357" s="127"/>
      <c r="F357" s="127"/>
      <c r="G357" s="127"/>
      <c r="H357" s="127"/>
    </row>
    <row r="358" spans="1:8" s="29" customFormat="1" ht="41.25" customHeight="1">
      <c r="A358" s="31"/>
      <c r="B358" s="31"/>
      <c r="C358" s="127" t="s">
        <v>179</v>
      </c>
      <c r="D358" s="127"/>
      <c r="E358" s="127"/>
      <c r="F358" s="127"/>
      <c r="G358" s="127"/>
      <c r="H358" s="127"/>
    </row>
    <row r="359" spans="1:8" s="10" customFormat="1" ht="53.25" customHeight="1">
      <c r="A359" s="8"/>
      <c r="B359" s="8"/>
      <c r="C359" s="125" t="s">
        <v>156</v>
      </c>
      <c r="D359" s="125"/>
      <c r="E359" s="125"/>
      <c r="F359" s="125"/>
      <c r="G359" s="125"/>
      <c r="H359" s="125"/>
    </row>
    <row r="360" spans="1:8" s="10" customFormat="1" ht="78" customHeight="1">
      <c r="A360" s="8"/>
      <c r="B360" s="8"/>
      <c r="C360" s="125" t="s">
        <v>326</v>
      </c>
      <c r="D360" s="125"/>
      <c r="E360" s="125"/>
      <c r="F360" s="125"/>
      <c r="G360" s="125"/>
      <c r="H360" s="125"/>
    </row>
    <row r="361" spans="1:8" s="29" customFormat="1" ht="40.5" customHeight="1">
      <c r="A361" s="31"/>
      <c r="B361" s="31"/>
      <c r="C361" s="127" t="s">
        <v>178</v>
      </c>
      <c r="D361" s="127"/>
      <c r="E361" s="127"/>
      <c r="F361" s="127"/>
      <c r="G361" s="127"/>
      <c r="H361" s="127"/>
    </row>
    <row r="362" spans="1:8" s="29" customFormat="1" ht="54.75" customHeight="1">
      <c r="A362" s="31"/>
      <c r="B362" s="31"/>
      <c r="C362" s="127" t="s">
        <v>327</v>
      </c>
      <c r="D362" s="127"/>
      <c r="E362" s="127"/>
      <c r="F362" s="127"/>
      <c r="G362" s="127"/>
      <c r="H362" s="127"/>
    </row>
    <row r="363" spans="1:8" s="10" customFormat="1" ht="79.5" customHeight="1">
      <c r="A363" s="8"/>
      <c r="B363" s="8"/>
      <c r="C363" s="125" t="s">
        <v>328</v>
      </c>
      <c r="D363" s="125"/>
      <c r="E363" s="125"/>
      <c r="F363" s="125"/>
      <c r="G363" s="125"/>
      <c r="H363" s="125"/>
    </row>
    <row r="364" spans="1:8" s="10" customFormat="1" ht="55.5" customHeight="1">
      <c r="A364" s="8"/>
      <c r="B364" s="8"/>
      <c r="C364" s="125" t="s">
        <v>219</v>
      </c>
      <c r="D364" s="125"/>
      <c r="E364" s="125"/>
      <c r="F364" s="125"/>
      <c r="G364" s="125"/>
      <c r="H364" s="125"/>
    </row>
    <row r="365" spans="1:8" s="29" customFormat="1" ht="3" customHeight="1">
      <c r="A365" s="31"/>
      <c r="B365" s="31"/>
      <c r="C365" s="127"/>
      <c r="D365" s="127"/>
      <c r="E365" s="127"/>
      <c r="F365" s="127"/>
      <c r="G365" s="127"/>
      <c r="H365" s="127"/>
    </row>
    <row r="366" spans="1:8" s="2" customFormat="1" ht="21" customHeight="1">
      <c r="A366" s="140" t="s">
        <v>20</v>
      </c>
      <c r="B366" s="140"/>
      <c r="C366" s="140"/>
      <c r="D366" s="140"/>
      <c r="E366" s="140"/>
      <c r="F366" s="140"/>
      <c r="G366" s="140"/>
      <c r="H366" s="140"/>
    </row>
    <row r="367" spans="1:8" s="21" customFormat="1" ht="18.75" customHeight="1">
      <c r="A367" s="11" t="s">
        <v>12</v>
      </c>
      <c r="B367" s="139" t="s">
        <v>21</v>
      </c>
      <c r="C367" s="139"/>
      <c r="D367" s="20"/>
      <c r="E367" s="20"/>
      <c r="F367" s="20"/>
      <c r="G367" s="20"/>
      <c r="H367" s="20"/>
    </row>
    <row r="368" spans="1:8" s="89" customFormat="1" ht="27" customHeight="1">
      <c r="A368" s="40" t="s">
        <v>22</v>
      </c>
      <c r="B368" s="141" t="s">
        <v>23</v>
      </c>
      <c r="C368" s="142"/>
      <c r="D368" s="88">
        <v>1766723961</v>
      </c>
      <c r="E368" s="79">
        <v>132373693</v>
      </c>
      <c r="F368" s="79"/>
      <c r="G368" s="79"/>
      <c r="H368" s="79">
        <f aca="true" t="shared" si="0" ref="H368:H373">D368+E368-F368</f>
        <v>1899097654</v>
      </c>
    </row>
    <row r="369" spans="1:8" s="89" customFormat="1" ht="27" customHeight="1">
      <c r="A369" s="40" t="s">
        <v>24</v>
      </c>
      <c r="B369" s="137" t="s">
        <v>25</v>
      </c>
      <c r="C369" s="138"/>
      <c r="D369" s="88">
        <v>1560549839</v>
      </c>
      <c r="E369" s="79">
        <f>E368-E370</f>
        <v>90462000</v>
      </c>
      <c r="F369" s="79"/>
      <c r="G369" s="79"/>
      <c r="H369" s="79">
        <f t="shared" si="0"/>
        <v>1651011839</v>
      </c>
    </row>
    <row r="370" spans="1:8" s="89" customFormat="1" ht="27" customHeight="1">
      <c r="A370" s="40" t="s">
        <v>26</v>
      </c>
      <c r="B370" s="137" t="s">
        <v>73</v>
      </c>
      <c r="C370" s="138"/>
      <c r="D370" s="88">
        <v>206174122</v>
      </c>
      <c r="E370" s="79">
        <v>41911693</v>
      </c>
      <c r="F370" s="79"/>
      <c r="G370" s="79"/>
      <c r="H370" s="79">
        <f t="shared" si="0"/>
        <v>248085815</v>
      </c>
    </row>
    <row r="371" spans="1:8" s="89" customFormat="1" ht="27" customHeight="1">
      <c r="A371" s="40" t="s">
        <v>27</v>
      </c>
      <c r="B371" s="137" t="s">
        <v>28</v>
      </c>
      <c r="C371" s="138"/>
      <c r="D371" s="88">
        <v>1832773587</v>
      </c>
      <c r="E371" s="79">
        <v>132373693</v>
      </c>
      <c r="F371" s="79"/>
      <c r="G371" s="79"/>
      <c r="H371" s="79">
        <f t="shared" si="0"/>
        <v>1965147280</v>
      </c>
    </row>
    <row r="372" spans="1:8" s="89" customFormat="1" ht="27" customHeight="1">
      <c r="A372" s="40" t="s">
        <v>29</v>
      </c>
      <c r="B372" s="137" t="s">
        <v>30</v>
      </c>
      <c r="C372" s="138"/>
      <c r="D372" s="88">
        <v>1146255698</v>
      </c>
      <c r="E372" s="79">
        <f>E371-E373</f>
        <v>92611582</v>
      </c>
      <c r="F372" s="79"/>
      <c r="G372" s="79"/>
      <c r="H372" s="79">
        <f t="shared" si="0"/>
        <v>1238867280</v>
      </c>
    </row>
    <row r="373" spans="1:8" s="89" customFormat="1" ht="27" customHeight="1">
      <c r="A373" s="40" t="s">
        <v>31</v>
      </c>
      <c r="B373" s="137" t="s">
        <v>74</v>
      </c>
      <c r="C373" s="138"/>
      <c r="D373" s="88">
        <v>686517889</v>
      </c>
      <c r="E373" s="79">
        <v>39762111</v>
      </c>
      <c r="F373" s="79"/>
      <c r="G373" s="79"/>
      <c r="H373" s="79">
        <f t="shared" si="0"/>
        <v>726280000</v>
      </c>
    </row>
    <row r="374" spans="1:8" s="28" customFormat="1" ht="27" customHeight="1">
      <c r="A374" s="40" t="s">
        <v>39</v>
      </c>
      <c r="B374" s="135" t="s">
        <v>40</v>
      </c>
      <c r="C374" s="135"/>
      <c r="D374" s="79">
        <v>647308779</v>
      </c>
      <c r="E374" s="79">
        <f>E375+E376</f>
        <v>49422601</v>
      </c>
      <c r="F374" s="79"/>
      <c r="G374" s="79"/>
      <c r="H374" s="79">
        <f aca="true" t="shared" si="1" ref="H374:H379">D374+E374-F374</f>
        <v>696731380</v>
      </c>
    </row>
    <row r="375" spans="1:8" s="28" customFormat="1" ht="27" customHeight="1">
      <c r="A375" s="40" t="s">
        <v>42</v>
      </c>
      <c r="B375" s="135" t="s">
        <v>75</v>
      </c>
      <c r="C375" s="135"/>
      <c r="D375" s="79">
        <v>363247442</v>
      </c>
      <c r="E375" s="79">
        <v>18805085</v>
      </c>
      <c r="F375" s="79"/>
      <c r="G375" s="79"/>
      <c r="H375" s="79">
        <f t="shared" si="1"/>
        <v>382052527</v>
      </c>
    </row>
    <row r="376" spans="1:8" s="28" customFormat="1" ht="27" customHeight="1">
      <c r="A376" s="40" t="s">
        <v>44</v>
      </c>
      <c r="B376" s="135" t="s">
        <v>41</v>
      </c>
      <c r="C376" s="135"/>
      <c r="D376" s="79">
        <v>284061337</v>
      </c>
      <c r="E376" s="79">
        <v>30617516</v>
      </c>
      <c r="F376" s="79"/>
      <c r="G376" s="79"/>
      <c r="H376" s="79">
        <f t="shared" si="1"/>
        <v>314678853</v>
      </c>
    </row>
    <row r="377" spans="1:8" s="28" customFormat="1" ht="54" customHeight="1">
      <c r="A377" s="40" t="s">
        <v>77</v>
      </c>
      <c r="B377" s="135" t="s">
        <v>95</v>
      </c>
      <c r="C377" s="135"/>
      <c r="D377" s="79">
        <v>218100000</v>
      </c>
      <c r="E377" s="79">
        <v>1771615</v>
      </c>
      <c r="F377" s="79"/>
      <c r="G377" s="79"/>
      <c r="H377" s="79">
        <f t="shared" si="1"/>
        <v>219871615</v>
      </c>
    </row>
    <row r="378" spans="1:8" s="28" customFormat="1" ht="39.75" customHeight="1">
      <c r="A378" s="40" t="s">
        <v>76</v>
      </c>
      <c r="B378" s="135" t="s">
        <v>92</v>
      </c>
      <c r="C378" s="135"/>
      <c r="D378" s="41">
        <v>2780800</v>
      </c>
      <c r="E378" s="41">
        <v>9573</v>
      </c>
      <c r="F378" s="41"/>
      <c r="G378" s="41"/>
      <c r="H378" s="41">
        <f t="shared" si="1"/>
        <v>2790373</v>
      </c>
    </row>
    <row r="379" spans="1:8" s="28" customFormat="1" ht="52.5" customHeight="1">
      <c r="A379" s="40" t="s">
        <v>78</v>
      </c>
      <c r="B379" s="135" t="s">
        <v>93</v>
      </c>
      <c r="C379" s="135"/>
      <c r="D379" s="41">
        <v>2780800</v>
      </c>
      <c r="E379" s="41">
        <v>9573</v>
      </c>
      <c r="F379" s="41"/>
      <c r="G379" s="41"/>
      <c r="H379" s="41">
        <f t="shared" si="1"/>
        <v>2790373</v>
      </c>
    </row>
    <row r="380" spans="1:8" s="2" customFormat="1" ht="5.25" customHeight="1">
      <c r="A380" s="18"/>
      <c r="B380" s="19"/>
      <c r="C380" s="19"/>
      <c r="D380" s="22"/>
      <c r="E380" s="22"/>
      <c r="F380" s="22"/>
      <c r="G380" s="22"/>
      <c r="H380" s="22"/>
    </row>
    <row r="381" spans="1:8" s="21" customFormat="1" ht="18.75" customHeight="1">
      <c r="A381" s="11" t="s">
        <v>18</v>
      </c>
      <c r="B381" s="134" t="s">
        <v>32</v>
      </c>
      <c r="C381" s="134"/>
      <c r="D381" s="13"/>
      <c r="E381" s="13"/>
      <c r="F381" s="13"/>
      <c r="G381" s="13"/>
      <c r="H381" s="13"/>
    </row>
    <row r="382" spans="1:8" s="28" customFormat="1" ht="15.75" customHeight="1">
      <c r="A382" s="27" t="s">
        <v>22</v>
      </c>
      <c r="B382" s="127" t="s">
        <v>110</v>
      </c>
      <c r="C382" s="127"/>
      <c r="D382" s="127"/>
      <c r="E382" s="127"/>
      <c r="F382" s="127"/>
      <c r="G382" s="127"/>
      <c r="H382" s="127"/>
    </row>
    <row r="383" spans="1:8" s="28" customFormat="1" ht="15.75" customHeight="1">
      <c r="A383" s="27" t="s">
        <v>24</v>
      </c>
      <c r="B383" s="127" t="s">
        <v>111</v>
      </c>
      <c r="C383" s="127"/>
      <c r="D383" s="127"/>
      <c r="E383" s="127"/>
      <c r="F383" s="127"/>
      <c r="G383" s="127"/>
      <c r="H383" s="127"/>
    </row>
    <row r="384" spans="1:8" s="28" customFormat="1" ht="15.75" customHeight="1">
      <c r="A384" s="27" t="s">
        <v>26</v>
      </c>
      <c r="B384" s="127" t="s">
        <v>112</v>
      </c>
      <c r="C384" s="127"/>
      <c r="D384" s="127"/>
      <c r="E384" s="127"/>
      <c r="F384" s="127"/>
      <c r="G384" s="127"/>
      <c r="H384" s="127"/>
    </row>
    <row r="385" spans="1:8" s="28" customFormat="1" ht="15.75" customHeight="1">
      <c r="A385" s="27" t="s">
        <v>27</v>
      </c>
      <c r="B385" s="127" t="s">
        <v>113</v>
      </c>
      <c r="C385" s="127"/>
      <c r="D385" s="127"/>
      <c r="E385" s="127"/>
      <c r="F385" s="127"/>
      <c r="G385" s="127"/>
      <c r="H385" s="127"/>
    </row>
    <row r="386" spans="1:8" s="28" customFormat="1" ht="15.75" customHeight="1">
      <c r="A386" s="27" t="s">
        <v>29</v>
      </c>
      <c r="B386" s="127" t="s">
        <v>114</v>
      </c>
      <c r="C386" s="127"/>
      <c r="D386" s="127"/>
      <c r="E386" s="127"/>
      <c r="F386" s="127"/>
      <c r="G386" s="127"/>
      <c r="H386" s="127"/>
    </row>
    <row r="387" spans="1:36" s="91" customFormat="1" ht="26.25" customHeight="1">
      <c r="A387" s="27" t="s">
        <v>31</v>
      </c>
      <c r="B387" s="146" t="s">
        <v>115</v>
      </c>
      <c r="C387" s="146"/>
      <c r="D387" s="146"/>
      <c r="E387" s="146"/>
      <c r="F387" s="146"/>
      <c r="G387" s="146"/>
      <c r="H387" s="146"/>
      <c r="I387" s="90"/>
      <c r="L387" s="90"/>
      <c r="O387" s="90"/>
      <c r="R387" s="90"/>
      <c r="U387" s="90"/>
      <c r="X387" s="90"/>
      <c r="AA387" s="92"/>
      <c r="AD387" s="90"/>
      <c r="AG387" s="90"/>
      <c r="AJ387" s="90"/>
    </row>
    <row r="388" spans="1:36" s="91" customFormat="1" ht="15.75" customHeight="1">
      <c r="A388" s="27" t="s">
        <v>39</v>
      </c>
      <c r="B388" s="146" t="s">
        <v>116</v>
      </c>
      <c r="C388" s="146"/>
      <c r="D388" s="146"/>
      <c r="E388" s="146"/>
      <c r="F388" s="146"/>
      <c r="G388" s="146"/>
      <c r="H388" s="146"/>
      <c r="I388" s="90"/>
      <c r="L388" s="90"/>
      <c r="O388" s="90"/>
      <c r="R388" s="90"/>
      <c r="U388" s="90"/>
      <c r="X388" s="90"/>
      <c r="AA388" s="92"/>
      <c r="AD388" s="90"/>
      <c r="AG388" s="90"/>
      <c r="AJ388" s="90"/>
    </row>
    <row r="389" spans="1:36" s="94" customFormat="1" ht="15.75" customHeight="1">
      <c r="A389" s="27" t="s">
        <v>42</v>
      </c>
      <c r="B389" s="146" t="s">
        <v>117</v>
      </c>
      <c r="C389" s="146"/>
      <c r="D389" s="146"/>
      <c r="E389" s="146"/>
      <c r="F389" s="146"/>
      <c r="G389" s="146"/>
      <c r="H389" s="146"/>
      <c r="I389" s="93"/>
      <c r="L389" s="93"/>
      <c r="O389" s="93"/>
      <c r="R389" s="93"/>
      <c r="U389" s="93"/>
      <c r="X389" s="93"/>
      <c r="AA389" s="95"/>
      <c r="AD389" s="93"/>
      <c r="AG389" s="93"/>
      <c r="AJ389" s="93"/>
    </row>
    <row r="390" spans="1:36" s="91" customFormat="1" ht="15.75" customHeight="1">
      <c r="A390" s="27" t="s">
        <v>44</v>
      </c>
      <c r="B390" s="146" t="s">
        <v>118</v>
      </c>
      <c r="C390" s="146"/>
      <c r="D390" s="146"/>
      <c r="E390" s="146"/>
      <c r="F390" s="146"/>
      <c r="G390" s="146"/>
      <c r="H390" s="146"/>
      <c r="I390" s="90"/>
      <c r="L390" s="90"/>
      <c r="O390" s="90"/>
      <c r="R390" s="90"/>
      <c r="U390" s="90"/>
      <c r="X390" s="90"/>
      <c r="AA390" s="92"/>
      <c r="AD390" s="90"/>
      <c r="AG390" s="90"/>
      <c r="AJ390" s="90"/>
    </row>
    <row r="391" spans="1:8" s="28" customFormat="1" ht="15.75" customHeight="1">
      <c r="A391" s="27" t="s">
        <v>77</v>
      </c>
      <c r="B391" s="127" t="s">
        <v>119</v>
      </c>
      <c r="C391" s="127"/>
      <c r="D391" s="127"/>
      <c r="E391" s="127"/>
      <c r="F391" s="127"/>
      <c r="G391" s="127"/>
      <c r="H391" s="127"/>
    </row>
    <row r="392" spans="1:36" s="91" customFormat="1" ht="15.75" customHeight="1">
      <c r="A392" s="27" t="s">
        <v>76</v>
      </c>
      <c r="B392" s="146" t="s">
        <v>120</v>
      </c>
      <c r="C392" s="146"/>
      <c r="D392" s="146"/>
      <c r="E392" s="146"/>
      <c r="F392" s="146"/>
      <c r="G392" s="146"/>
      <c r="H392" s="146"/>
      <c r="I392" s="90"/>
      <c r="L392" s="90"/>
      <c r="O392" s="90"/>
      <c r="R392" s="90"/>
      <c r="U392" s="90"/>
      <c r="X392" s="90"/>
      <c r="AA392" s="92"/>
      <c r="AD392" s="90"/>
      <c r="AG392" s="90"/>
      <c r="AJ392" s="90"/>
    </row>
    <row r="393" spans="1:8" s="35" customFormat="1" ht="15.75" customHeight="1">
      <c r="A393" s="27" t="s">
        <v>78</v>
      </c>
      <c r="B393" s="136" t="s">
        <v>121</v>
      </c>
      <c r="C393" s="136"/>
      <c r="D393" s="136"/>
      <c r="E393" s="136"/>
      <c r="F393" s="136"/>
      <c r="G393" s="136"/>
      <c r="H393" s="136"/>
    </row>
    <row r="394" spans="1:8" s="35" customFormat="1" ht="34.5" customHeight="1">
      <c r="A394" s="27"/>
      <c r="B394" s="36"/>
      <c r="C394" s="36"/>
      <c r="D394" s="36"/>
      <c r="E394" s="36"/>
      <c r="F394" s="36"/>
      <c r="G394" s="36"/>
      <c r="H394" s="36"/>
    </row>
    <row r="395" spans="1:8" s="35" customFormat="1" ht="6.75" customHeight="1">
      <c r="A395" s="27"/>
      <c r="B395" s="36"/>
      <c r="C395" s="36"/>
      <c r="D395" s="36"/>
      <c r="E395" s="36"/>
      <c r="F395" s="36"/>
      <c r="G395" s="36"/>
      <c r="H395" s="36"/>
    </row>
    <row r="396" spans="1:8" ht="16.5" customHeight="1">
      <c r="A396" s="11" t="s">
        <v>33</v>
      </c>
      <c r="B396" s="134" t="s">
        <v>122</v>
      </c>
      <c r="C396" s="134"/>
      <c r="D396" s="13"/>
      <c r="E396" s="13"/>
      <c r="F396" s="13"/>
      <c r="G396" s="13"/>
      <c r="H396" s="13"/>
    </row>
    <row r="397" spans="4:8" ht="4.5" customHeight="1">
      <c r="D397" s="23"/>
      <c r="E397" s="23"/>
      <c r="F397" s="23"/>
      <c r="G397" s="23"/>
      <c r="H397" s="23"/>
    </row>
    <row r="398" spans="1:8" s="28" customFormat="1" ht="12.75" customHeight="1">
      <c r="A398" s="32" t="s">
        <v>34</v>
      </c>
      <c r="B398" s="128" t="s">
        <v>123</v>
      </c>
      <c r="C398" s="128"/>
      <c r="D398" s="128"/>
      <c r="E398" s="128"/>
      <c r="F398" s="128"/>
      <c r="G398" s="128"/>
      <c r="H398" s="128"/>
    </row>
    <row r="399" spans="1:8" s="28" customFormat="1" ht="15" customHeight="1">
      <c r="A399" s="27"/>
      <c r="B399" s="96" t="s">
        <v>35</v>
      </c>
      <c r="C399" s="128" t="s">
        <v>182</v>
      </c>
      <c r="D399" s="128"/>
      <c r="E399" s="128"/>
      <c r="F399" s="128"/>
      <c r="G399" s="128"/>
      <c r="H399" s="128"/>
    </row>
    <row r="400" spans="1:8" s="33" customFormat="1" ht="15" customHeight="1">
      <c r="A400" s="27"/>
      <c r="B400" s="96" t="s">
        <v>36</v>
      </c>
      <c r="C400" s="128" t="s">
        <v>279</v>
      </c>
      <c r="D400" s="128"/>
      <c r="E400" s="128"/>
      <c r="F400" s="128"/>
      <c r="G400" s="128"/>
      <c r="H400" s="128"/>
    </row>
    <row r="401" spans="2:8" ht="15" customHeight="1">
      <c r="B401" s="132" t="s">
        <v>278</v>
      </c>
      <c r="C401" s="132"/>
      <c r="D401" s="132"/>
      <c r="E401" s="132"/>
      <c r="F401" s="132"/>
      <c r="G401" s="132"/>
      <c r="H401" s="132"/>
    </row>
  </sheetData>
  <sheetProtection password="C25B" sheet="1"/>
  <mergeCells count="288">
    <mergeCell ref="C355:H355"/>
    <mergeCell ref="C117:H117"/>
    <mergeCell ref="C177:H177"/>
    <mergeCell ref="C179:H179"/>
    <mergeCell ref="C363:H363"/>
    <mergeCell ref="C364:H364"/>
    <mergeCell ref="C146:H146"/>
    <mergeCell ref="C320:H320"/>
    <mergeCell ref="C225:H225"/>
    <mergeCell ref="C299:H299"/>
    <mergeCell ref="C300:H300"/>
    <mergeCell ref="C354:H354"/>
    <mergeCell ref="C23:H23"/>
    <mergeCell ref="C24:H24"/>
    <mergeCell ref="C25:H25"/>
    <mergeCell ref="C172:H172"/>
    <mergeCell ref="C173:H173"/>
    <mergeCell ref="C174:H174"/>
    <mergeCell ref="C137:H137"/>
    <mergeCell ref="C221:H221"/>
    <mergeCell ref="C222:H222"/>
    <mergeCell ref="C223:H223"/>
    <mergeCell ref="C356:H356"/>
    <mergeCell ref="C359:H359"/>
    <mergeCell ref="C360:H360"/>
    <mergeCell ref="C309:H309"/>
    <mergeCell ref="C295:H295"/>
    <mergeCell ref="C323:H323"/>
    <mergeCell ref="C314:H314"/>
    <mergeCell ref="C253:H253"/>
    <mergeCell ref="C251:H251"/>
    <mergeCell ref="C254:H254"/>
    <mergeCell ref="C255:H255"/>
    <mergeCell ref="C307:H307"/>
    <mergeCell ref="C264:H264"/>
    <mergeCell ref="C252:H252"/>
    <mergeCell ref="C256:H256"/>
    <mergeCell ref="C267:H267"/>
    <mergeCell ref="C282:H282"/>
    <mergeCell ref="C278:H278"/>
    <mergeCell ref="C236:H236"/>
    <mergeCell ref="C230:H230"/>
    <mergeCell ref="C231:H231"/>
    <mergeCell ref="C232:H232"/>
    <mergeCell ref="C233:H233"/>
    <mergeCell ref="C293:H293"/>
    <mergeCell ref="C249:H249"/>
    <mergeCell ref="C247:H247"/>
    <mergeCell ref="C243:H243"/>
    <mergeCell ref="C244:H244"/>
    <mergeCell ref="C69:F69"/>
    <mergeCell ref="C68:F68"/>
    <mergeCell ref="C176:H176"/>
    <mergeCell ref="C245:H245"/>
    <mergeCell ref="C302:H302"/>
    <mergeCell ref="C303:H303"/>
    <mergeCell ref="C206:H206"/>
    <mergeCell ref="C257:H257"/>
    <mergeCell ref="C258:H258"/>
    <mergeCell ref="C259:H259"/>
    <mergeCell ref="C56:F56"/>
    <mergeCell ref="C57:F57"/>
    <mergeCell ref="C58:F58"/>
    <mergeCell ref="C180:H180"/>
    <mergeCell ref="C61:H61"/>
    <mergeCell ref="C62:F62"/>
    <mergeCell ref="C63:H63"/>
    <mergeCell ref="C65:F65"/>
    <mergeCell ref="C66:F66"/>
    <mergeCell ref="C67:F67"/>
    <mergeCell ref="C213:H213"/>
    <mergeCell ref="C324:H324"/>
    <mergeCell ref="C312:H312"/>
    <mergeCell ref="C129:H129"/>
    <mergeCell ref="C141:H141"/>
    <mergeCell ref="C36:H36"/>
    <mergeCell ref="C37:H37"/>
    <mergeCell ref="C52:F52"/>
    <mergeCell ref="C54:F54"/>
    <mergeCell ref="C55:F55"/>
    <mergeCell ref="B385:H385"/>
    <mergeCell ref="B386:H386"/>
    <mergeCell ref="B372:C372"/>
    <mergeCell ref="C145:H145"/>
    <mergeCell ref="C133:H133"/>
    <mergeCell ref="C125:H125"/>
    <mergeCell ref="C325:H325"/>
    <mergeCell ref="C328:H328"/>
    <mergeCell ref="C217:H217"/>
    <mergeCell ref="C165:H165"/>
    <mergeCell ref="B374:C374"/>
    <mergeCell ref="B381:C381"/>
    <mergeCell ref="C358:H358"/>
    <mergeCell ref="C361:H361"/>
    <mergeCell ref="C357:H357"/>
    <mergeCell ref="C362:H362"/>
    <mergeCell ref="B371:C371"/>
    <mergeCell ref="B376:C376"/>
    <mergeCell ref="B378:C378"/>
    <mergeCell ref="B377:C377"/>
    <mergeCell ref="C60:F60"/>
    <mergeCell ref="B398:H398"/>
    <mergeCell ref="C399:H399"/>
    <mergeCell ref="B382:H382"/>
    <mergeCell ref="B387:H387"/>
    <mergeCell ref="B390:H390"/>
    <mergeCell ref="B389:H389"/>
    <mergeCell ref="B392:H392"/>
    <mergeCell ref="B388:H388"/>
    <mergeCell ref="B391:H391"/>
    <mergeCell ref="B11:C11"/>
    <mergeCell ref="C59:F59"/>
    <mergeCell ref="A8:H8"/>
    <mergeCell ref="A10:H10"/>
    <mergeCell ref="A9:H9"/>
    <mergeCell ref="C47:F47"/>
    <mergeCell ref="C48:F48"/>
    <mergeCell ref="C49:F49"/>
    <mergeCell ref="C51:F51"/>
    <mergeCell ref="C53:F53"/>
    <mergeCell ref="C265:H265"/>
    <mergeCell ref="C326:H326"/>
    <mergeCell ref="C327:H327"/>
    <mergeCell ref="A1:H1"/>
    <mergeCell ref="A2:H2"/>
    <mergeCell ref="A3:H3"/>
    <mergeCell ref="A4:H4"/>
    <mergeCell ref="A5:H5"/>
    <mergeCell ref="A6:H6"/>
    <mergeCell ref="A7:H7"/>
    <mergeCell ref="C161:H161"/>
    <mergeCell ref="C365:H365"/>
    <mergeCell ref="C181:H181"/>
    <mergeCell ref="C260:H260"/>
    <mergeCell ref="C313:H313"/>
    <mergeCell ref="C193:H193"/>
    <mergeCell ref="C191:H191"/>
    <mergeCell ref="C294:H294"/>
    <mergeCell ref="C292:H292"/>
    <mergeCell ref="C346:H346"/>
    <mergeCell ref="B393:H393"/>
    <mergeCell ref="B369:C369"/>
    <mergeCell ref="B373:C373"/>
    <mergeCell ref="B383:H383"/>
    <mergeCell ref="B367:C367"/>
    <mergeCell ref="A366:H366"/>
    <mergeCell ref="B368:C368"/>
    <mergeCell ref="B384:H384"/>
    <mergeCell ref="B375:C375"/>
    <mergeCell ref="B370:C370"/>
    <mergeCell ref="C45:F45"/>
    <mergeCell ref="B396:C396"/>
    <mergeCell ref="C400:H400"/>
    <mergeCell ref="B379:C379"/>
    <mergeCell ref="C186:H186"/>
    <mergeCell ref="C187:H187"/>
    <mergeCell ref="C188:H188"/>
    <mergeCell ref="C192:H192"/>
    <mergeCell ref="C189:H189"/>
    <mergeCell ref="C190:H190"/>
    <mergeCell ref="C30:H30"/>
    <mergeCell ref="C31:H31"/>
    <mergeCell ref="C32:H32"/>
    <mergeCell ref="C33:H33"/>
    <mergeCell ref="C34:H34"/>
    <mergeCell ref="C35:H35"/>
    <mergeCell ref="C44:F44"/>
    <mergeCell ref="C19:H19"/>
    <mergeCell ref="C164:H164"/>
    <mergeCell ref="C29:H29"/>
    <mergeCell ref="C335:H335"/>
    <mergeCell ref="C337:H337"/>
    <mergeCell ref="C182:H182"/>
    <mergeCell ref="C183:H183"/>
    <mergeCell ref="C184:H184"/>
    <mergeCell ref="C185:H185"/>
    <mergeCell ref="C198:H198"/>
    <mergeCell ref="C280:H280"/>
    <mergeCell ref="C270:H270"/>
    <mergeCell ref="C315:H315"/>
    <mergeCell ref="C332:H332"/>
    <mergeCell ref="C333:H333"/>
    <mergeCell ref="C238:H238"/>
    <mergeCell ref="C202:H202"/>
    <mergeCell ref="C274:H274"/>
    <mergeCell ref="C201:H201"/>
    <mergeCell ref="C121:H121"/>
    <mergeCell ref="C158:H158"/>
    <mergeCell ref="C199:H199"/>
    <mergeCell ref="C200:H200"/>
    <mergeCell ref="C235:H235"/>
    <mergeCell ref="C304:H304"/>
    <mergeCell ref="C194:H194"/>
    <mergeCell ref="C195:H195"/>
    <mergeCell ref="C196:H196"/>
    <mergeCell ref="C197:H197"/>
    <mergeCell ref="C115:F115"/>
    <mergeCell ref="C116:F116"/>
    <mergeCell ref="C113:F113"/>
    <mergeCell ref="C118:H118"/>
    <mergeCell ref="C119:H119"/>
    <mergeCell ref="C120:H120"/>
    <mergeCell ref="C111:F111"/>
    <mergeCell ref="C110:F110"/>
    <mergeCell ref="C101:F101"/>
    <mergeCell ref="C98:F98"/>
    <mergeCell ref="C112:F112"/>
    <mergeCell ref="C114:F114"/>
    <mergeCell ref="C107:F107"/>
    <mergeCell ref="C108:F108"/>
    <mergeCell ref="C102:F102"/>
    <mergeCell ref="C103:F103"/>
    <mergeCell ref="C95:F95"/>
    <mergeCell ref="C96:F96"/>
    <mergeCell ref="C97:F97"/>
    <mergeCell ref="C109:F109"/>
    <mergeCell ref="B401:H401"/>
    <mergeCell ref="C93:H93"/>
    <mergeCell ref="C94:H94"/>
    <mergeCell ref="C100:F100"/>
    <mergeCell ref="C99:F99"/>
    <mergeCell ref="C104:F104"/>
    <mergeCell ref="C105:H105"/>
    <mergeCell ref="C106:H106"/>
    <mergeCell ref="C338:H338"/>
    <mergeCell ref="C339:H339"/>
    <mergeCell ref="C341:H341"/>
    <mergeCell ref="C344:H344"/>
    <mergeCell ref="C342:H342"/>
    <mergeCell ref="C343:H343"/>
    <mergeCell ref="C211:H211"/>
    <mergeCell ref="C290:H290"/>
    <mergeCell ref="C279:H279"/>
    <mergeCell ref="C276:H276"/>
    <mergeCell ref="C284:H284"/>
    <mergeCell ref="C286:H286"/>
    <mergeCell ref="C285:H285"/>
    <mergeCell ref="C350:H350"/>
    <mergeCell ref="C336:H336"/>
    <mergeCell ref="C305:H305"/>
    <mergeCell ref="C311:H311"/>
    <mergeCell ref="C281:H281"/>
    <mergeCell ref="C226:H226"/>
    <mergeCell ref="C319:H319"/>
    <mergeCell ref="C321:H321"/>
    <mergeCell ref="C322:H322"/>
    <mergeCell ref="C349:H349"/>
    <mergeCell ref="C348:H348"/>
    <mergeCell ref="C340:H340"/>
    <mergeCell ref="C277:H277"/>
    <mergeCell ref="C283:H283"/>
    <mergeCell ref="C237:H237"/>
    <mergeCell ref="C166:H166"/>
    <mergeCell ref="C167:H167"/>
    <mergeCell ref="C168:H168"/>
    <mergeCell ref="C169:H169"/>
    <mergeCell ref="C170:H170"/>
    <mergeCell ref="C20:H20"/>
    <mergeCell ref="C21:H21"/>
    <mergeCell ref="C154:H154"/>
    <mergeCell ref="C160:H160"/>
    <mergeCell ref="C85:H85"/>
    <mergeCell ref="C239:H239"/>
    <mergeCell ref="C240:H240"/>
    <mergeCell ref="C241:H241"/>
    <mergeCell ref="C27:H27"/>
    <mergeCell ref="C28:H28"/>
    <mergeCell ref="C41:H41"/>
    <mergeCell ref="C46:H46"/>
    <mergeCell ref="C42:H42"/>
    <mergeCell ref="C43:F43"/>
    <mergeCell ref="C90:H90"/>
    <mergeCell ref="C91:H91"/>
    <mergeCell ref="C72:F72"/>
    <mergeCell ref="C73:F73"/>
    <mergeCell ref="C74:F74"/>
    <mergeCell ref="C75:F75"/>
    <mergeCell ref="C76:F76"/>
    <mergeCell ref="C77:F77"/>
    <mergeCell ref="C81:H81"/>
    <mergeCell ref="C79:F79"/>
    <mergeCell ref="C78:F78"/>
    <mergeCell ref="C83:H83"/>
    <mergeCell ref="C86:H86"/>
    <mergeCell ref="C87:H87"/>
    <mergeCell ref="C88:H88"/>
    <mergeCell ref="C89:H89"/>
    <mergeCell ref="C80:F80"/>
  </mergeCells>
  <printOptions horizontalCentered="1"/>
  <pageMargins left="0.2755905511811024" right="0.2362204724409449" top="0.984251968503937" bottom="0.8267716535433072" header="0.5118110236220472"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 Mach</dc:creator>
  <cp:keywords/>
  <dc:description/>
  <cp:lastModifiedBy>Anna Sobierajska</cp:lastModifiedBy>
  <cp:lastPrinted>2024-02-02T09:16:19Z</cp:lastPrinted>
  <dcterms:created xsi:type="dcterms:W3CDTF">2021-04-07T04:42:21Z</dcterms:created>
  <dcterms:modified xsi:type="dcterms:W3CDTF">2024-02-02T11:10:16Z</dcterms:modified>
  <cp:category/>
  <cp:version/>
  <cp:contentType/>
  <cp:contentStatus/>
</cp:coreProperties>
</file>