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ekt uchwały Sejmiku (budżet) z dnia 16.12.2024 r\"/>
    </mc:Choice>
  </mc:AlternateContent>
  <xr:revisionPtr revIDLastSave="0" documentId="13_ncr:1_{604A5EF2-2D7B-4A29-828B-B33AFF44E597}" xr6:coauthVersionLast="47" xr6:coauthVersionMax="47" xr10:uidLastSave="{00000000-0000-0000-0000-000000000000}"/>
  <bookViews>
    <workbookView xWindow="150" yWindow="30" windowWidth="28650" windowHeight="15450" xr2:uid="{EC3D75E1-3D6E-4EEA-BE4E-33CE1852E7C5}"/>
  </bookViews>
  <sheets>
    <sheet name="Uzasadnienie" sheetId="1" r:id="rId1"/>
  </sheets>
  <definedNames>
    <definedName name="_xlnm.Print_Area" localSheetId="0">Uzasadnienie!$A$1:$H$609</definedName>
    <definedName name="_xlnm.Print_Titles" localSheetId="0">Uzasadnienie!$11:$11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87" i="1" l="1"/>
  <c r="H586" i="1"/>
  <c r="H585" i="1"/>
  <c r="H584" i="1"/>
  <c r="H583" i="1"/>
  <c r="H582" i="1"/>
  <c r="H581" i="1"/>
  <c r="H580" i="1"/>
  <c r="F579" i="1"/>
  <c r="D579" i="1"/>
  <c r="H579" i="1" s="1"/>
  <c r="H578" i="1"/>
  <c r="H577" i="1"/>
  <c r="H576" i="1"/>
  <c r="F575" i="1"/>
  <c r="H575" i="1" s="1"/>
  <c r="H574" i="1"/>
  <c r="H573" i="1"/>
  <c r="H572" i="1"/>
  <c r="F571" i="1"/>
  <c r="H571" i="1" s="1"/>
  <c r="H570" i="1"/>
  <c r="H569" i="1"/>
  <c r="F568" i="1"/>
  <c r="H568" i="1" s="1"/>
  <c r="H567" i="1"/>
  <c r="H566" i="1"/>
  <c r="F565" i="1"/>
  <c r="H565" i="1" s="1"/>
  <c r="H560" i="1"/>
  <c r="H558" i="1"/>
  <c r="G557" i="1"/>
  <c r="F557" i="1"/>
  <c r="E557" i="1"/>
  <c r="H557" i="1" s="1"/>
  <c r="H537" i="1"/>
  <c r="G536" i="1"/>
  <c r="F536" i="1"/>
  <c r="E536" i="1"/>
  <c r="H536" i="1" s="1"/>
  <c r="H530" i="1"/>
  <c r="H524" i="1"/>
  <c r="H518" i="1"/>
  <c r="H513" i="1"/>
  <c r="H498" i="1"/>
  <c r="H496" i="1"/>
  <c r="H491" i="1"/>
  <c r="G490" i="1"/>
  <c r="F490" i="1"/>
  <c r="E490" i="1"/>
  <c r="H480" i="1"/>
  <c r="G479" i="1"/>
  <c r="F479" i="1"/>
  <c r="E479" i="1"/>
  <c r="H476" i="1"/>
  <c r="G475" i="1"/>
  <c r="F475" i="1"/>
  <c r="E475" i="1"/>
  <c r="H471" i="1"/>
  <c r="H469" i="1"/>
  <c r="H467" i="1"/>
  <c r="H465" i="1"/>
  <c r="H463" i="1"/>
  <c r="H450" i="1"/>
  <c r="H437" i="1"/>
  <c r="G436" i="1"/>
  <c r="F436" i="1"/>
  <c r="E436" i="1"/>
  <c r="H436" i="1" s="1"/>
  <c r="H426" i="1"/>
  <c r="H424" i="1"/>
  <c r="H422" i="1"/>
  <c r="G421" i="1"/>
  <c r="F421" i="1"/>
  <c r="E421" i="1"/>
  <c r="H410" i="1"/>
  <c r="H406" i="1"/>
  <c r="H404" i="1"/>
  <c r="G403" i="1"/>
  <c r="F403" i="1"/>
  <c r="E403" i="1"/>
  <c r="H403" i="1" s="1"/>
  <c r="H396" i="1"/>
  <c r="H394" i="1"/>
  <c r="H392" i="1"/>
  <c r="H390" i="1"/>
  <c r="H383" i="1"/>
  <c r="G382" i="1"/>
  <c r="F382" i="1"/>
  <c r="E382" i="1"/>
  <c r="H382" i="1" s="1"/>
  <c r="H367" i="1"/>
  <c r="H365" i="1"/>
  <c r="H355" i="1"/>
  <c r="H344" i="1"/>
  <c r="H336" i="1"/>
  <c r="H330" i="1"/>
  <c r="H317" i="1"/>
  <c r="H309" i="1"/>
  <c r="H303" i="1"/>
  <c r="H301" i="1"/>
  <c r="H296" i="1"/>
  <c r="H280" i="1"/>
  <c r="H278" i="1"/>
  <c r="G277" i="1"/>
  <c r="F277" i="1"/>
  <c r="E277" i="1"/>
  <c r="H277" i="1" s="1"/>
  <c r="H272" i="1"/>
  <c r="G271" i="1"/>
  <c r="F271" i="1"/>
  <c r="E271" i="1"/>
  <c r="H271" i="1" s="1"/>
  <c r="H265" i="1"/>
  <c r="H263" i="1"/>
  <c r="G262" i="1"/>
  <c r="F262" i="1"/>
  <c r="E262" i="1"/>
  <c r="H262" i="1" s="1"/>
  <c r="H256" i="1"/>
  <c r="G255" i="1"/>
  <c r="F255" i="1"/>
  <c r="E255" i="1"/>
  <c r="H252" i="1"/>
  <c r="H250" i="1"/>
  <c r="H248" i="1"/>
  <c r="G247" i="1"/>
  <c r="F247" i="1"/>
  <c r="E247" i="1"/>
  <c r="H247" i="1" s="1"/>
  <c r="H244" i="1"/>
  <c r="G243" i="1"/>
  <c r="F243" i="1"/>
  <c r="E243" i="1"/>
  <c r="H239" i="1"/>
  <c r="G238" i="1"/>
  <c r="F238" i="1"/>
  <c r="E238" i="1"/>
  <c r="H238" i="1" s="1"/>
  <c r="H235" i="1"/>
  <c r="H233" i="1"/>
  <c r="G232" i="1"/>
  <c r="F232" i="1"/>
  <c r="E232" i="1"/>
  <c r="H232" i="1" s="1"/>
  <c r="H229" i="1"/>
  <c r="G228" i="1"/>
  <c r="F228" i="1"/>
  <c r="E228" i="1"/>
  <c r="H228" i="1" s="1"/>
  <c r="H203" i="1"/>
  <c r="H187" i="1"/>
  <c r="G186" i="1"/>
  <c r="F186" i="1"/>
  <c r="E186" i="1"/>
  <c r="H181" i="1"/>
  <c r="G180" i="1"/>
  <c r="F180" i="1"/>
  <c r="E180" i="1"/>
  <c r="H177" i="1"/>
  <c r="G176" i="1"/>
  <c r="F176" i="1"/>
  <c r="E176" i="1"/>
  <c r="H167" i="1"/>
  <c r="G166" i="1"/>
  <c r="F166" i="1"/>
  <c r="E166" i="1"/>
  <c r="H163" i="1"/>
  <c r="G162" i="1"/>
  <c r="F162" i="1"/>
  <c r="E162" i="1"/>
  <c r="H159" i="1"/>
  <c r="H158" i="1"/>
  <c r="G158" i="1"/>
  <c r="F158" i="1"/>
  <c r="E158" i="1"/>
  <c r="H155" i="1"/>
  <c r="G154" i="1"/>
  <c r="F154" i="1"/>
  <c r="E154" i="1"/>
  <c r="H154" i="1" s="1"/>
  <c r="H145" i="1"/>
  <c r="H142" i="1"/>
  <c r="H138" i="1"/>
  <c r="H137" i="1"/>
  <c r="H134" i="1"/>
  <c r="H131" i="1"/>
  <c r="H127" i="1"/>
  <c r="H126" i="1"/>
  <c r="H123" i="1"/>
  <c r="H87" i="1"/>
  <c r="H75" i="1"/>
  <c r="H37" i="1"/>
  <c r="G36" i="1"/>
  <c r="F36" i="1"/>
  <c r="E36" i="1"/>
  <c r="H33" i="1"/>
  <c r="H32" i="1"/>
  <c r="G32" i="1"/>
  <c r="F32" i="1"/>
  <c r="E32" i="1"/>
  <c r="H29" i="1"/>
  <c r="G28" i="1"/>
  <c r="F28" i="1"/>
  <c r="E28" i="1"/>
  <c r="H28" i="1" s="1"/>
  <c r="H18" i="1"/>
  <c r="G17" i="1"/>
  <c r="F17" i="1"/>
  <c r="E17" i="1"/>
  <c r="H17" i="1" s="1"/>
  <c r="H36" i="1" l="1"/>
  <c r="H162" i="1"/>
  <c r="H176" i="1"/>
  <c r="H186" i="1"/>
  <c r="G15" i="1"/>
  <c r="H255" i="1"/>
  <c r="H479" i="1"/>
  <c r="F174" i="1"/>
  <c r="G174" i="1"/>
  <c r="F15" i="1"/>
  <c r="H180" i="1"/>
  <c r="H421" i="1"/>
  <c r="H475" i="1"/>
  <c r="H490" i="1"/>
  <c r="E174" i="1"/>
  <c r="H166" i="1"/>
  <c r="H243" i="1"/>
  <c r="E15" i="1"/>
  <c r="H174" i="1" l="1"/>
  <c r="H15" i="1"/>
</calcChain>
</file>

<file path=xl/sharedStrings.xml><?xml version="1.0" encoding="utf-8"?>
<sst xmlns="http://schemas.openxmlformats.org/spreadsheetml/2006/main" count="688" uniqueCount="523">
  <si>
    <t>UZASADNIENIE</t>
  </si>
  <si>
    <t>1. Przedmiot regulacji</t>
  </si>
  <si>
    <t>Uchwała dotyczy zmiany budżetu Województwa Kujawsko-Pomorskiego na rok 2024 przyjętego uchwałą Nr LXIV/898/23 Sejmiku Województwa Kujawsko-Pomorskiego z dnia 18 grudnia 2023 r., zmienionego uchwałami: Nr LXV/909/24 Sejmiku Województwa Kujawsko-Pomorskiego z dnia 7 lutego 2024 r., Nr 8/365/24 Zarządu Województwa Kujawsko-Pomorskiego z dnia 21 lutego 2024 r., Nr LXVII/932/24 Sejmiku Województwa Kujawsko-Pomorskiego z dnia 18 marca 2024 r., Nr 15/734/24 Zarządu Województwa Kujawsko-Pomorskiego z dnia 9 kwietnia 2024 r., Nr 1/9/24 Zarządu Województwa Kujawsko-Pomorskiego z dnia 14 maja 2024 r., Nr III/54/24 Sejmiku Województwa Kujawsko-Pomorskiego z dnia 17 czerwca 2024 r., Nr 7/372/24 Zarządu Województwa Kujawsko-Pomorskiego z dnia 26 czerwca 2024 r., Nr 12/647/24 Zarządu Województwa Kujawsko-Pomorskiego z dnia 31 lipca 2024 r., Nr 15/819/24 Zarządu Województwa Kujawsko-Pomorskiego z dnia 28 sierpnia 2024 r., Nr V/123/24 Sejmiku Województwa Kujawsko-Pomorskiego z dnia 30 września 2024 r., Nr 23/1197/24 Zarządu Województwa Kujawsko-Pomorskiego z dnia 23 października 2024 r. oraz Nr 30/1426/24 Zarządu Województwa Kujawsko-Pomorskiego z dnia 28 listopada 2024 r.</t>
  </si>
  <si>
    <t>Niniejszą uchwałą dokonuje się zmian w zakresie planowanych  dochodów i wydatków, przychodów, deficytu budżetowego oraz limitów wydatków na programy (projekty) finansowane ze środków zagranicznych. Ponadto dokonuje się zmian w planie dochodów gromadzonych na wydzielonych rachunkach przez jednostki budżetowe prowadzące działalność określoną w ustawie Prawo oświatowe i wydatków nimi finansowanych.</t>
  </si>
  <si>
    <t>2. Omówienie podstawy prawnej</t>
  </si>
  <si>
    <t xml:space="preserve">Zgodnie z art. 18 pkt 6 ustawy z dnia 5 czerwca 1998 r. o samorządzie województwa (Dz. U. z 2024 r. poz. 566) do właściwości Sejmiku Województwa należy uchwalanie budżetu województwa. W toku wykonywania budżetu uchwalonego w formie uchwały budżetowej na dany rok, organ stanowiący jednostki samorządu terytorialnego może dokonywać zmian w planie finansowym dochodów, wydatków, przychodów i rozchodów tej jednostki z wyłączeniem dzielenia rezerw ogólnej i celowych, którymi dysponuje zarząd jednostki samorządu terytorialnego na podstawie art. 222 ust. 4 ustawy z dnia 27 sierpnia 2009 r. o finansach publicznych (Dz. U. z 2024 r. poz. 1530, z późn. zm.). </t>
  </si>
  <si>
    <t>Art. 211, 212, 214, 215, 217, 219 ust. 3, art. 222 ust. 1, 2 i 3, art. 235-237 i 258 ust. 1 pkt 1, 4 i ust. 3 ustawy z dnia 27 sierpnia 2009 r. o finansach publicznych określają zakres i wymogi, które musi spełniać uchwała budżetowa jednostki samorządu terytorialnego.</t>
  </si>
  <si>
    <t>3. Konsultacje wymagane przepisami prawa (łącznie z przepisami wewnętrznymi)</t>
  </si>
  <si>
    <t xml:space="preserve">Zgodnie z istniejącym stanem prawnym nie ma konieczności skierowania projektu uchwały do konsultacji.  </t>
  </si>
  <si>
    <t>4. Uzasadnienie merytoryczne - uzasadnienie do zmian w uchwale budżetowej na 2024 rok</t>
  </si>
  <si>
    <t>Lp.</t>
  </si>
  <si>
    <t>Treść</t>
  </si>
  <si>
    <t>Plan przed zmianą</t>
  </si>
  <si>
    <t>Zwiększenia</t>
  </si>
  <si>
    <t>Zmniejszenia</t>
  </si>
  <si>
    <t>Przeniesienia między zadaniami  w ramach tej samej klasyfikacji budżetowej</t>
  </si>
  <si>
    <t>Plan po zmianach</t>
  </si>
  <si>
    <t>I.</t>
  </si>
  <si>
    <t>Dochody</t>
  </si>
  <si>
    <t>OGÓŁEM</t>
  </si>
  <si>
    <t>Transport i łączność</t>
  </si>
  <si>
    <t>60013</t>
  </si>
  <si>
    <t>Drogi publiczne wojewódzkie</t>
  </si>
  <si>
    <t>Zmniejsza się dochody z Rządowego Funduszu Rozwoju Dróg na wieloletnie zadania inwestycyjne łącznie o kwotę 13.494.795 zł, w tym:</t>
  </si>
  <si>
    <r>
      <t xml:space="preserve"> - o kwotę 4.915.827 zł na zadanie pn. </t>
    </r>
    <r>
      <rPr>
        <i/>
        <sz val="10"/>
        <rFont val="Times New Roman"/>
        <family val="1"/>
        <charset val="238"/>
      </rPr>
      <t xml:space="preserve">"Przygotowanie i realizacja zadań w ramach  Rządowego Funduszu Rozwoju Dróg"; </t>
    </r>
  </si>
  <si>
    <r>
      <t xml:space="preserve"> - o kwotę 1.078.968 zł na zadanie pn. </t>
    </r>
    <r>
      <rPr>
        <i/>
        <sz val="10"/>
        <rFont val="Times New Roman"/>
        <family val="1"/>
        <charset val="238"/>
      </rPr>
      <t>"Budowa obwodnicy Tucholi";</t>
    </r>
  </si>
  <si>
    <r>
      <t xml:space="preserve"> - o kwotę 7.500.000 zł na zadanie pn. </t>
    </r>
    <r>
      <rPr>
        <i/>
        <sz val="10"/>
        <rFont val="Times New Roman"/>
        <family val="1"/>
        <charset val="238"/>
      </rPr>
      <t>"Poprawa bezpieczeństwa na przejściach dla pieszych na drogach wojewódzkich oraz w obrębie zatok 
   i peronów przystankowych";</t>
    </r>
  </si>
  <si>
    <t xml:space="preserve"> w związku z brakiem możliwości ich wydatkowania w roku bieżącym i aktualizacją harmonogramów robót budowlanych.</t>
  </si>
  <si>
    <t>Urealnia się planowane dochody z tytułu dotacji od jednostek samorządu terytorialnego, poprzez:</t>
  </si>
  <si>
    <r>
      <t xml:space="preserve"> - określenie dotacji w kwocie 200.000 zł na zadanie pn.</t>
    </r>
    <r>
      <rPr>
        <i/>
        <sz val="10"/>
        <rFont val="Times New Roman"/>
        <family val="1"/>
        <charset val="238"/>
      </rPr>
      <t xml:space="preserve"> "Przebudowa drogi wojewódzkiej nr 269 Szczerkowo-Izbica Kujawska-Chodecz-Choceń-
   Kowal, m. Izbica Kujawska od km 17+142 do km 17+765, dł. 0,623 km" </t>
    </r>
    <r>
      <rPr>
        <sz val="10"/>
        <rFont val="Times New Roman"/>
        <family val="1"/>
        <charset val="238"/>
      </rPr>
      <t>w związku udzieleniem pomocy finansowej przez Gminę Izbica
   Kujawska na pokrycie części kosztów związanych z realizacją inwestycji;</t>
    </r>
  </si>
  <si>
    <r>
      <t xml:space="preserve"> - zmniejszenie dotacji o kwotę 35.221 zł na projekt pn.</t>
    </r>
    <r>
      <rPr>
        <i/>
        <sz val="10"/>
        <rFont val="Times New Roman"/>
        <family val="1"/>
        <charset val="238"/>
      </rPr>
      <t xml:space="preserve"> "Przebudowa wraz z rozbudową drogi wojewódzkiej Nr 270 Brześć Kujawski-Izbica
    Kujawska-Koło od km 0+000 do km 29+023. Etap I od km 1+100 do km 7+762" </t>
    </r>
    <r>
      <rPr>
        <sz val="10"/>
        <rFont val="Times New Roman"/>
        <family val="1"/>
        <charset val="238"/>
      </rPr>
      <t>realizowany w ramach Programu FEdKP, Działania 4.03 
    w związku urealnieniem pomocy finansowej od Gminy Brześć Kujawski w wyniku oszczędności powstałych w trakcie realizacji projektu 
    i zmniejszenia jego wartości.</t>
    </r>
  </si>
  <si>
    <t>Bezpieczeństwo publiczne i ochrona przeciwpożarowa</t>
  </si>
  <si>
    <t>Pozostała działalność</t>
  </si>
  <si>
    <t>W związku z porozumieniem Nr 54/FP/2024 z dnia 28 czerwca 2024 r. zawartym pomiędzy Samorządem Województwa Kujawsko-Pomorskiego a Wojewodą Kujawsko-Pomorskim dotyczącym finansowania kosztów zakwaterowania wraz z wyżywieniem obywateli Ukrainy, którzy przybyli na terytorium Rzeczypospolitej Polskiej w związku z działaniami wojennymi na terytorium tego państwa, zwiększa się dochody z Funduszu Pomocy o kwotę 159.600 zł, zgodnie ze złożonym wnioskiem za miesiąc listopad 2024 r.</t>
  </si>
  <si>
    <t>Dochody od osób prawnych, od osób fizycznych i od innych jednostek nieposiadających osobowości prawnej oraz wydatki związane z ich poborem</t>
  </si>
  <si>
    <t>Udziały województw w podatkach stanowiących dochód budżetu państwa</t>
  </si>
  <si>
    <t>Zwiększa się o dochody własne województwa w związku z informacją Ministra Finansów ST3.4753.18.2024 z dnia 3 grudnia 2024 r. o przyznaniu dodatkowych dochodów na rok 2024 w wysokości 11.133.960 zł z tytułu udziału we wpływach z podatku dochodowego od osób fizycznych.</t>
  </si>
  <si>
    <t xml:space="preserve">Różne rozliczenia </t>
  </si>
  <si>
    <t>Regionalne Programy Operacyjne 2014-2020 finansowane z udziałem środków Europejskiego Funduszu Rozwoju Regionalnego</t>
  </si>
  <si>
    <t>W związku z uzyskaniem płatności z budżetu środków europejskich, dokonuje się zmian w dochodach z tytułu dotacji celowych z budżetu państwa stanowiących refundację wydatków poniesionych na projekty realizowane w latach poprzednich w ramach Regionalnego Programu Operacyjnego Województwa Kujawsko-Pomorskiego 2014-2020, poprzez:</t>
  </si>
  <si>
    <t>1. określenie dochodów na zadania bieżące w ramach:</t>
  </si>
  <si>
    <t xml:space="preserve">    - Działania 2.1 Wysoka dostępność i jakość e-usług publicznych, na projekty: </t>
  </si>
  <si>
    <r>
      <t xml:space="preserve">      pn. </t>
    </r>
    <r>
      <rPr>
        <i/>
        <sz val="10"/>
        <rFont val="Times New Roman"/>
        <family val="1"/>
        <charset val="238"/>
      </rPr>
      <t>"Infostrada Kujaw i Pomorza 2.0"</t>
    </r>
  </si>
  <si>
    <t>w kwocie</t>
  </si>
  <si>
    <r>
      <t xml:space="preserve">      pn. </t>
    </r>
    <r>
      <rPr>
        <i/>
        <sz val="10"/>
        <rFont val="Times New Roman"/>
        <family val="1"/>
        <charset val="238"/>
      </rPr>
      <t>"Budowa kujawsko-pomorskiego systemu udostępniania elektronicznej dokumentacji medycznej 
      - I etap"</t>
    </r>
  </si>
  <si>
    <r>
      <t xml:space="preserve">    - Działania 2.2 Cyfrowa dostępność i użyteczność informacji sektora publicznego oraz zasobów nauki, kultury
      i dziedzictwa regionalnego, na projekt pn. </t>
    </r>
    <r>
      <rPr>
        <i/>
        <sz val="10"/>
        <rFont val="Times New Roman"/>
        <family val="1"/>
        <charset val="238"/>
      </rPr>
      <t>"Kultura w zasięgu 2.0"</t>
    </r>
  </si>
  <si>
    <r>
      <t xml:space="preserve">    - Poddziałania 6.1.1 Inwestycje w infrastrukturę zdrowotną, na projekt pn. </t>
    </r>
    <r>
      <rPr>
        <i/>
        <sz val="10"/>
        <rFont val="Times New Roman"/>
        <family val="1"/>
        <charset val="238"/>
      </rPr>
      <t>"Doposażenie szpitali 
      w województwie kujawsko-pomorskim związane z zapobieganiem, przeciwdziałaniem i zwalczaniem
      COVID-19"</t>
    </r>
  </si>
  <si>
    <t>2. zwiększenie dochodów:</t>
  </si>
  <si>
    <r>
      <t xml:space="preserve">   1) na zadania bieżące w ramach Poddziałania 1.5.2 Wsparcie procesu umiędzynarodowienia przedsiębiorstw, 
       na projekt pn. </t>
    </r>
    <r>
      <rPr>
        <i/>
        <sz val="10"/>
        <rFont val="Times New Roman"/>
        <family val="1"/>
        <charset val="238"/>
      </rPr>
      <t>"Invest in BiT CITY 2. Promocja potencjału gospodarczego oraz promocja atrakcyjności
       inwestycyjnej miast prezydenckich województwa kujawsko-pomorskiego"</t>
    </r>
  </si>
  <si>
    <t>o kwotę</t>
  </si>
  <si>
    <r>
      <t xml:space="preserve">   2) na zadania inwestycyjne w ramach Poddziałania 6.1.1 Inwestycje w infrastrukturę zdrowotną, na projekt 
       pn. </t>
    </r>
    <r>
      <rPr>
        <i/>
        <sz val="10"/>
        <rFont val="Times New Roman"/>
        <family val="1"/>
        <charset val="238"/>
      </rPr>
      <t>"Doposażenie szpitali w województwie kujawsko-pomorskim związane z zapobieganiem,
       przeciwdziałaniem i zwalczaniem COVID-19"</t>
    </r>
  </si>
  <si>
    <t>Dokonuje się zmian w dochodach z tytułu dotacji celowych z budżetu państwa na swpółfinansowanie krajowe (budżet środków krajowych) stanowiących refundację wydatków poniesionych na projekty realizowane w latach poprzednich w ramach Regionalnego Programu Operacyjnego Województwa Kujawsko-Pomorskiego 2014-2020 poprzez:</t>
  </si>
  <si>
    <t>1. określenie dochodów:</t>
  </si>
  <si>
    <t xml:space="preserve">   1) na zadania bieżące w ramach:</t>
  </si>
  <si>
    <r>
      <t xml:space="preserve">       - Poddziałania 1.5.2 Wsparcie procesu umiędzynarodowienia przedsiębiorstw, na projekt 
         pn. </t>
    </r>
    <r>
      <rPr>
        <i/>
        <sz val="10"/>
        <rFont val="Times New Roman"/>
        <family val="1"/>
        <charset val="238"/>
      </rPr>
      <t>"Kujawy + Pomorze - promocja potencjału gospodarczego regionu - edycja II"</t>
    </r>
  </si>
  <si>
    <r>
      <t xml:space="preserve">       - Działania 3.3 Efektywność energetyczna w sektorze publicznym i mieszkaniowym, na projekt 
         pn. </t>
    </r>
    <r>
      <rPr>
        <i/>
        <sz val="10"/>
        <rFont val="Times New Roman"/>
        <family val="1"/>
        <charset val="238"/>
      </rPr>
      <t>"Termomodernizacja budynku administracyjno-biurowego przy ul. Targowej 13-15 w Toruniu"</t>
    </r>
  </si>
  <si>
    <r>
      <t xml:space="preserve">   2) na zadania inwestycyjne w ramach Działania 3.3 Efektywność energetyczna w sektorze publicznym 
       i mieszkaniowym, na projekt pn. </t>
    </r>
    <r>
      <rPr>
        <i/>
        <sz val="10"/>
        <rFont val="Times New Roman"/>
        <family val="1"/>
        <charset val="238"/>
      </rPr>
      <t>"Termomodernizacja budynku administracyjno-biurowego przy 
       ul. Targowej 13-15 w Toruniu"</t>
    </r>
  </si>
  <si>
    <r>
      <t xml:space="preserve">       - Poddziałania 1.5.2 Wsparcie procesu umiędzynarodowienia przedsiębiorstw, na projekt 
         pn. </t>
    </r>
    <r>
      <rPr>
        <i/>
        <sz val="10"/>
        <rFont val="Times New Roman"/>
        <family val="1"/>
        <charset val="238"/>
      </rPr>
      <t>"Przygotowanie i rozwój pakietu usług doradczych/informacyjnych w zakresie
         umiędzynarodowienia przedsiębiorstw z sektora MŚP oraz pozyskania działalności inwestycyjnej 
         przez Kujawsko-Pomorskie Centrum Obsługi Inwestorów i Eksporterów"</t>
    </r>
  </si>
  <si>
    <t xml:space="preserve">       - Poddziałania 6.1.1 Inwestycje w infrastrukturę zdrowotną:</t>
  </si>
  <si>
    <r>
      <t xml:space="preserve">         na projekt pn. </t>
    </r>
    <r>
      <rPr>
        <i/>
        <sz val="10"/>
        <rFont val="Times New Roman"/>
        <family val="1"/>
        <charset val="238"/>
      </rPr>
      <t>"Doposażenie szpitali w województwie kujawsko-pomorskim związane z zapobieganiem, 
         przeciwdziałaniem i zwalczaniem COVID-19"</t>
    </r>
  </si>
  <si>
    <t xml:space="preserve">         dla beneficjentów zewnętrznych</t>
  </si>
  <si>
    <t xml:space="preserve">o kwotę </t>
  </si>
  <si>
    <t xml:space="preserve">       - Poddziałania 6.1.2 Inwestycje w infrastrukturę społeczną</t>
  </si>
  <si>
    <t xml:space="preserve">       - Działania 6.2 Rewitalizacja obszarów miejskich i ich obszarów funkcjonalnych</t>
  </si>
  <si>
    <t xml:space="preserve">   2) na zadania inwestycyjne w ramach:</t>
  </si>
  <si>
    <r>
      <t xml:space="preserve">       - Poddziałania 6.1.1 Inwestycje w infrastrukturę zdrowotną, na projekt pn. </t>
    </r>
    <r>
      <rPr>
        <i/>
        <sz val="10"/>
        <rFont val="Times New Roman"/>
        <family val="1"/>
        <charset val="238"/>
      </rPr>
      <t>"Doposażenie szpitali 
         w województwie kujawsko-pomorskim związane z zapobieganiem, przeciwdziałaniem i zwalczaniem
        COVID-19"</t>
    </r>
  </si>
  <si>
    <t>3. zmniejszenie dochodów:</t>
  </si>
  <si>
    <t xml:space="preserve">   1) na zadania bieżące w ramach Działania 7.1 Rozwój lokalny kierowany przez społeczność</t>
  </si>
  <si>
    <t xml:space="preserve">       - Działania 3.3 Efektywność energetyczna w sektorze publicznym i mieszkaniowym</t>
  </si>
  <si>
    <t xml:space="preserve">       - Poddziałania 6.1.1 Inwestycje w infrastrukturę zdrowotną</t>
  </si>
  <si>
    <t xml:space="preserve">       - Poddziałania 6.4.1 Rewitalizacja obszarów miejskich i ich obszarów funkcjonalnych w ramach ZIT</t>
  </si>
  <si>
    <t xml:space="preserve">       - Działania 7.1 Rozwój lokalny kierowany przez społeczność</t>
  </si>
  <si>
    <t>Zmiany wynikają z zatwierdzonego przez Ministerstwo Funduszy i Polityki Regionalnej wniosku o aktualizację Rocznego planu udzielania dotacji celowej z budżetu państwa w 2024 r. w ramach Regionalnego Programu Operacyjnego Województwa Kujawsko-Pomorskiego na lata 2014-2020.</t>
  </si>
  <si>
    <t>Regionalne Programy Operacyjne 2014-2020 finansowane z udziałem środków Europejskiego Funduszu Społecznego</t>
  </si>
  <si>
    <t>Dokonuje się zmian w dochodach bieżących z tytułu dotacji celowych z budżetu państwa (budżet środków krajowych) stanowiących refundację wydatków poniesionych  na projekty realizowane w latach poprzednich w ramach Regionalnego Programu Operacyjnego Województwa Kujawsko-Pomorskiego 2014-2020 poprzez:</t>
  </si>
  <si>
    <t>1. określenie dochodów w ramach:</t>
  </si>
  <si>
    <r>
      <t xml:space="preserve">    - Poddziałania 9.3.2 Rozwój usług społecznych, na projekt pn. </t>
    </r>
    <r>
      <rPr>
        <i/>
        <sz val="10"/>
        <rFont val="Times New Roman"/>
        <family val="1"/>
        <charset val="238"/>
      </rPr>
      <t>"Rodzina w Centrum 3"</t>
    </r>
  </si>
  <si>
    <r>
      <t xml:space="preserve">    - Poddziałania 10.2.3 Kształcenie zawodowe, na projekt pn. </t>
    </r>
    <r>
      <rPr>
        <i/>
        <sz val="10"/>
        <rFont val="Times New Roman"/>
        <family val="1"/>
        <charset val="238"/>
      </rPr>
      <t>"Mistrz zawodu - moja pełnosprawność na rynku
       pracy"</t>
    </r>
  </si>
  <si>
    <t>2. zmniejszenie dochodów w ramach:</t>
  </si>
  <si>
    <t xml:space="preserve">    - Poddziałania 9.3.1 Rozwój usług zdrowotnych</t>
  </si>
  <si>
    <t xml:space="preserve">    - Poddziałania 9.3.2 Rozwój usług społecznych</t>
  </si>
  <si>
    <t xml:space="preserve">    - Poddziałania 9.4.1 Rozwój podmiotów sektora ekonomii społecznej</t>
  </si>
  <si>
    <t xml:space="preserve">    - Poddziałania 10.2.2 Kształcenie ogólne</t>
  </si>
  <si>
    <t xml:space="preserve">    - Działania 12.1 Wsparcie procesu zarządzania i wdrażania RPO o kwotę 388.525 zł (koszty zatrudnienia 
      w ramach Pomocy Technicznej RPO WK-P na lata 2014-2020)</t>
  </si>
  <si>
    <t>Programy regionalne 2021-2027 finansowane z udziałem środków Europejskiego Funduszu Rozwoju Regionalnego</t>
  </si>
  <si>
    <t>Dokonuje się zmian w planowanych dochodach z tytułu dotacji celowych z budżetu państwa przeznaczonych na projekty przewidziane do realizacji w ramach Programu Fundusze Europejskie dla Kujaw i Pomorza 2021-2027, poprzez:</t>
  </si>
  <si>
    <r>
      <t xml:space="preserve">1. określenie dochodów z budżetu środków krajowych na zadania bieżące w ramach Działania 4.01 Zakup taboru
    kolejowego, na projekt pn. </t>
    </r>
    <r>
      <rPr>
        <i/>
        <sz val="10"/>
        <rFont val="Times New Roman"/>
        <family val="1"/>
        <charset val="238"/>
      </rPr>
      <t>"Zakup 5 elektrycznych zespołów trakcyjnych do wykonywania  kolejowych
    połączeń regionalnych na terenie województwa kujawsko-pomorskiego"</t>
    </r>
  </si>
  <si>
    <t>2. zmniejszenie dochodów:</t>
  </si>
  <si>
    <t xml:space="preserve">   1) z budżetu środków europejskich:</t>
  </si>
  <si>
    <t xml:space="preserve">       a) na zadania bieżące w ramach:</t>
  </si>
  <si>
    <r>
      <t xml:space="preserve">           - Działania 1.03 Wsparcie MŚP, na projekt pn. </t>
    </r>
    <r>
      <rPr>
        <i/>
        <sz val="10"/>
        <rFont val="Times New Roman"/>
        <family val="1"/>
        <charset val="238"/>
      </rPr>
      <t>"Kujawy+Pomorze - promocja potencjału gospodarczego
             regionu - edycja III"</t>
    </r>
  </si>
  <si>
    <r>
      <t xml:space="preserve">           - Działania 2.15 Zwiększenie potencjału przyrodniczego w regionie, na projekt pn. </t>
    </r>
    <r>
      <rPr>
        <i/>
        <sz val="10"/>
        <rFont val="Times New Roman"/>
        <family val="1"/>
        <charset val="238"/>
      </rPr>
      <t>"Zielone znam - 
             o zielone dbam - edukacja ekologiczna w parkach krajobrazowych"</t>
    </r>
  </si>
  <si>
    <t xml:space="preserve">           - Działania 4.03 Infrastruktura drogowa, na projekty:</t>
  </si>
  <si>
    <r>
      <t xml:space="preserve">             pn. </t>
    </r>
    <r>
      <rPr>
        <i/>
        <sz val="10"/>
        <rFont val="Times New Roman"/>
        <family val="1"/>
        <charset val="238"/>
      </rPr>
      <t>"Budowa II etapu obwodnicy Mogilna"</t>
    </r>
  </si>
  <si>
    <r>
      <t xml:space="preserve">             pn. </t>
    </r>
    <r>
      <rPr>
        <i/>
        <sz val="10"/>
        <rFont val="Times New Roman"/>
        <family val="1"/>
        <charset val="238"/>
      </rPr>
      <t>"Przebudowa wraz z rozbudową drogi wojewódzkiej Nr 254 Brzoza-Łabiszyn-Barcin-Mogilno-
             Wylatowo (odcinek Brzoza-Barcin). Odcinek II od km 13+280 do km 22+400"</t>
    </r>
  </si>
  <si>
    <r>
      <t xml:space="preserve">             pn. </t>
    </r>
    <r>
      <rPr>
        <i/>
        <sz val="10"/>
        <rFont val="Times New Roman"/>
        <family val="1"/>
        <charset val="238"/>
      </rPr>
      <t>"Przebudowa wraz z rozbudową drogi wojewódzkiej Nr 270 Brześć Kujawski-Izbica Kujawska-
             Koło od km 0+000 do km 29+023. Etap I od km 1+100 do km 7+762"</t>
    </r>
  </si>
  <si>
    <t xml:space="preserve">       b) na zadania inwestycyjne w ramach:</t>
  </si>
  <si>
    <r>
      <t xml:space="preserve">             pn. </t>
    </r>
    <r>
      <rPr>
        <i/>
        <sz val="10"/>
        <rFont val="Times New Roman"/>
        <family val="1"/>
        <charset val="238"/>
      </rPr>
      <t>"Przebudowa wraz z rozbudową drogi wojewódzkiej Nr 254 Brzoza-Łabiszyn-Barcin-Mogilno-
             Wylatowo (odcinek Brzoza-Barcin). Odcinek I od km 0+069 do km 13+280"</t>
    </r>
  </si>
  <si>
    <t xml:space="preserve">   2) z budżetu środków krajowych na współfinansowanie krajowe:</t>
  </si>
  <si>
    <r>
      <t xml:space="preserve">          - Działania 6.08 Inwestycje w infrastrukturę społeczną, na projekt pn. </t>
    </r>
    <r>
      <rPr>
        <i/>
        <sz val="10"/>
        <rFont val="Times New Roman"/>
        <family val="1"/>
        <charset val="238"/>
      </rPr>
      <t>"Przebudowa budynków oraz
            remont przy ul. M. Skłodowskiej-Curie 27/29 w Toruniu na potrzeby powstania Regionalnego
            Centrum Wsparcia i Opieki dla osób z niepełnosprawnością"</t>
    </r>
  </si>
  <si>
    <t>Dokonuje się zmian w dochodach z tytułu dotacji celowej z budżetu państwa (budżet środków krajowych) stanowiących dotację dla Instytucji Zarządzającej na współfinansowanie projektów przewidzianych do realizacji w ramach Programu Fundusze Europejskie dla Kujaw i Pomorza 2021-2027 polegających na:</t>
  </si>
  <si>
    <t xml:space="preserve"> - zmniejszeniu dochodów na Priorytet FEKP.05 Fundusze europejskie na wzmacnianie potencjałów endogenicznych regionu na zadania bieżące 
   o kwotę 14.780 zł przy jednoczesnym zwiększeniu dochodów na zadania inwestycyjne o kwotę 174.008 zł;</t>
  </si>
  <si>
    <t xml:space="preserve"> - zwiększeniu dochodów na Priorytet FEKP.06 Fundusze europejskie na rzecz zwiększenia dostępności regionalnej infrastruktury dla mieszkańców
   łącznie o kwotę 545.231 zł, w tym na zadania bieżące o kwotę 4.780 zł oraz na zadania inwestycyjne o kwotę 540.451 zł.</t>
  </si>
  <si>
    <t>Zwiększa się dochody z tytułu dotacji celowej z budżetu państwa (budżet środków krajowych) stanowiące dotację dla Instytucji Pośredniczącej ZIT na współfinansowanie projektów przewidzianych do realizacji w ramach Programu Fundusze Europejskie dla Kujaw i Pomorza 2021-2027, Priorytetu FEKP.05 Fundusze europejskie na wzmacnianie potencjałów endogenicznych regionu łącznie o kwotę 601.960 zł, w tym na zadania bieżące o kwotę 3.599 zł oraz na zadania inwestycyjne o kwotę 598.361 zł.</t>
  </si>
  <si>
    <t>Zmiany wynikają ze złożonego do Ministerstwa Funduszy i Polityki Regionalnej wniosku o aktualizację Rocznego planu udzielania dotacji celowej z budżetu państwa w 2024 r. w ramach Programu Fundusze Europejskie dla Kujaw i Pomorza 2021-2027.</t>
  </si>
  <si>
    <t>Programy regionalne 2021-2027 finansowane z udziałem środków Europejskiego Funduszu Społecznego Plus</t>
  </si>
  <si>
    <t>Dokonuje się zmniejszenia dochodów z tytułu dotacji celowych z budżetu państwa przeznaczonych na projekty przewidziane do realizacji w ramach Programu Fundusze Europejskie dla Kujaw i Pomorza 2021-2027:</t>
  </si>
  <si>
    <t xml:space="preserve">  1) z budżetu środków europejskich na zadania bieżące w ramach:</t>
  </si>
  <si>
    <r>
      <t xml:space="preserve">          - Działania 8.11 Wychowanie przedszkolne, na projekt pn. </t>
    </r>
    <r>
      <rPr>
        <i/>
        <sz val="10"/>
        <rFont val="Times New Roman"/>
        <family val="1"/>
        <charset val="238"/>
      </rPr>
      <t>"Dwujęzyczne przedszkolaki Kujaw i Pomorza"</t>
    </r>
  </si>
  <si>
    <r>
      <t xml:space="preserve">          - Działania 8.14 Kształcenie ogólne, na projekt pn. </t>
    </r>
    <r>
      <rPr>
        <i/>
        <sz val="10"/>
        <rFont val="Times New Roman"/>
        <family val="1"/>
        <charset val="238"/>
      </rPr>
      <t>"Klucz do uczenia 3.0"</t>
    </r>
  </si>
  <si>
    <r>
      <t xml:space="preserve">          - Działania 8.21 Działania na rzecz budowania zdolności organizacji społeczeństwa obywatelskiego,
            na projekt pn. </t>
    </r>
    <r>
      <rPr>
        <i/>
        <sz val="10"/>
        <rFont val="Times New Roman"/>
        <family val="1"/>
        <charset val="238"/>
      </rPr>
      <t>"Rozwój NGO siłą Kujaw i Pomorza"</t>
    </r>
  </si>
  <si>
    <t xml:space="preserve">          - Działania 8.24 Usługi społeczne i zdrowotne, na projekty:</t>
  </si>
  <si>
    <r>
      <t xml:space="preserve">            pn. </t>
    </r>
    <r>
      <rPr>
        <i/>
        <sz val="10"/>
        <rFont val="Times New Roman"/>
        <family val="1"/>
        <charset val="238"/>
      </rPr>
      <t>"Opracowanie programów profilaktycznych zapobiegających chorobom stanowiącym poważny
            problem w regionie"</t>
    </r>
  </si>
  <si>
    <r>
      <t xml:space="preserve">            pn. </t>
    </r>
    <r>
      <rPr>
        <i/>
        <sz val="10"/>
        <rFont val="Times New Roman"/>
        <family val="1"/>
        <charset val="238"/>
      </rPr>
      <t>"Kujawsko-Pomorska Teleopieka Etap I"</t>
    </r>
  </si>
  <si>
    <t xml:space="preserve">          - Działania 8.25 Usługi wsparcia rodziny i pieczy zastępczej, na projekty:</t>
  </si>
  <si>
    <r>
      <t xml:space="preserve">            pn. </t>
    </r>
    <r>
      <rPr>
        <i/>
        <sz val="10"/>
        <rFont val="Times New Roman"/>
        <family val="1"/>
        <charset val="238"/>
      </rPr>
      <t>"Trampolina 4 - etap I"</t>
    </r>
  </si>
  <si>
    <r>
      <t xml:space="preserve">            pn. </t>
    </r>
    <r>
      <rPr>
        <i/>
        <sz val="10"/>
        <rFont val="Times New Roman"/>
        <family val="1"/>
        <charset val="238"/>
      </rPr>
      <t>"Rodzina w centrum Etap I"</t>
    </r>
  </si>
  <si>
    <t xml:space="preserve">  2) z budżetu środków krajowych na współfinansowanie:</t>
  </si>
  <si>
    <t xml:space="preserve">      a) na zadania bieżące w ramach:</t>
  </si>
  <si>
    <r>
      <t xml:space="preserve">      b) na zadania inwestycyjne w ramach Działania 8.19 Uczenie się dorosłych, na projekt pn. </t>
    </r>
    <r>
      <rPr>
        <i/>
        <sz val="10"/>
        <rFont val="Times New Roman"/>
        <family val="1"/>
        <charset val="238"/>
      </rPr>
      <t>"Kierunek -
          Rozwój"</t>
    </r>
  </si>
  <si>
    <r>
      <t xml:space="preserve">Dokonuje się przeniesienia dochodów w kwocie 1 zł pomiędzy dotacjami przeznaczonymi na wydatki bieżące partnerów a dotacjami na wydatki województwa (lidera) w ramach Programu Fundusze Europejskie dla Kujaw i Pomorza 2021-2027, Działania 8.21 Działania na rzecz budowania zdolności organizacji społeczeństwa obywatelskiego, projektu pn. </t>
    </r>
    <r>
      <rPr>
        <i/>
        <sz val="10"/>
        <rFont val="Times New Roman"/>
        <family val="1"/>
        <charset val="238"/>
      </rPr>
      <t>"Rozwój NGO siłą Kujaw i Pomorza".</t>
    </r>
  </si>
  <si>
    <t>Zwiększa się dochody z tytułu dotacji celowej z budżetu państwa (budżet środków krajowych) na współfinansowanie projektów przewidzianych do realizacji w ramach Programu Fundusze Europejskie dla Kujaw i Pomorza 2021-2027 Priorytetu FEKP.08 Fundusze europejskie na wsparcie w obszarze rynku pracy, edukacji i włączenia społecznego dla:</t>
  </si>
  <si>
    <t xml:space="preserve"> - Instytucji Zarządzającej łącznie o kwotę 3.146.118 zł, w tym na zadania bieżące o kwotę 2.336.118 zł i na zadania inwestycyjne o kwotę 810.000 zł;</t>
  </si>
  <si>
    <t xml:space="preserve"> - Instytucji Pośredniczącej ZIT łącznie o kwotę 86.428 zł, w tym na zadania bieżące o kwotę 38.660 zł i na zadania inwestycyjne o kwotę 47.768 zł.</t>
  </si>
  <si>
    <t>Zmniejsza się o kwotę 589 050 zł dochody bieżące z tytułu dotacji celowej z budżetu państwa zaplanowane na Priorytet FEKP.10 Pomoc Techniczna (EFS+) przy jednoczesnym określeniu dochodów na zadania inwestycyjne w kwocie 206.550 zł.</t>
  </si>
  <si>
    <t>Oświata i wychowanie</t>
  </si>
  <si>
    <t>Placówki kształcenia ustawicznego i centra kształcenia zawodowego</t>
  </si>
  <si>
    <t>Zwiększa się o kwotę 178.120 zł dochody z tytułu dotacji od jednostek samorządu terytorialnego za dokształcanie przez Kujawsko-Pomorskie Centrum Kształcenia Zawodowego w Bydgoszczy uczniów trzyletnich szkół branżowych I stopnia w zakresie teoretycznej nauki przedmiotów zawodowych. Ponadto dokonuje się przeniesienia dochodów między podziałkami klasyfikacji budżetowej w kwocie 2.620 zł  poprzez zmniejszenie dotacji uzyskiwanych od gmin przy jednoczesnym zwiększeniu dotacji od powiatów. Zmiany dokonywane są w celu urealnienia planu do rzeczywistych wpływów.</t>
  </si>
  <si>
    <t>Pozostałe zadania w zakresie polityki społecznej</t>
  </si>
  <si>
    <t>Fundusz Gwarantowanych Świadczeń Pracowniczych</t>
  </si>
  <si>
    <t xml:space="preserve">W związku z otrzymaniem informacji od Ministra Rodziny, Pracy i Polityki Społecznej o wysokości limitu środków dla Wojewódzkiego Urzędu Pracy w Toruniu na 2024 rok na pokrycie kosztów obsługi realizacji rozwiązań wynikających z ustawy z dnia 2 marca 2020 r. o szczególnych rozwiązaniach związanych z zapobieganiem, przeciwdziałaniem i zwalczaniem COVID-19, innych chorób zakaźnych oraz wywołanych nimi sytuacji kryzysowych (pismo: DF-II.0311.2.1.2024 z dnia 18 września 2024 r.), zwiększa się dochody własne województwa o kwotę 5.660,10 zł. </t>
  </si>
  <si>
    <t>Kultura i ochrona dziedzictwa narodowego</t>
  </si>
  <si>
    <t>Biblioteki</t>
  </si>
  <si>
    <t xml:space="preserve">Zwiększa się o kwotę 200.000 zł planowane dochody z tytułu dotacji od jednostek samorządu terytorialnego zgodnie z aneksem zawartym do Porozumienia z Gminą Miasta Toruń w sprawie powierzenia Wojewódzkiej Bibliotece Publicznej - Książnicy Kopernikańskiej w Toruniu zadań Gminy wynikających z ustawy z dnia 27 czerwca 1997 r. o bibliotekach, zwiększającym wysokość dotacji na dofinansowanie bieżącej działalności sieci filii Biblioteki w 2024 r. </t>
  </si>
  <si>
    <t>Ogrody botaniczne i zoologiczne oraz naturalne obszary i obiekty chronionej przyrody</t>
  </si>
  <si>
    <t xml:space="preserve">Parki krajobrazowe </t>
  </si>
  <si>
    <t>Zwiększa się dochody własne województwa:</t>
  </si>
  <si>
    <t xml:space="preserve"> - o kwotę 4.289 zł z wpływów z działalności jednostek w związku z otrzymaniem przez Gostynińsko-Włocławski Park Krajobrazowy odszkodowania
   za uszkodzony samochód;</t>
  </si>
  <si>
    <t xml:space="preserve"> - o kwotę 15.588 zł w związku z uzyskaniem przez Zespół Parków Krajobrazowych nad Dolną Wisłą wpływów z Agencji Restrukturyzacji 
   i Modernizacji Rolnictwa z tytułu płatności w ramach systemów wsparcia bezpośredniego (11.870,98 zł), płatności rolno-środowiskowo
   klimatycznej (2.750,99 zł) oraz płatności dla obszarów z ograniczeniami naturalnymi lub innymi szczególnymi ograniczeniami ONW (966,21 zł).</t>
  </si>
  <si>
    <t>II.</t>
  </si>
  <si>
    <t>Wydatki</t>
  </si>
  <si>
    <t>010</t>
  </si>
  <si>
    <t>Rolnictwo i łowiectwo</t>
  </si>
  <si>
    <t>01095</t>
  </si>
  <si>
    <r>
      <t xml:space="preserve">Zmniejsza się o kwotę 70.000 zł wydatki zaplanowane na zadanie własne pn. </t>
    </r>
    <r>
      <rPr>
        <i/>
        <sz val="10"/>
        <rFont val="Times New Roman"/>
        <family val="1"/>
        <charset val="238"/>
      </rPr>
      <t xml:space="preserve">"Wsparcie dziedzictwa kulturowego wsi" </t>
    </r>
    <r>
      <rPr>
        <sz val="10"/>
        <rFont val="Times New Roman"/>
        <family val="1"/>
        <charset val="238"/>
      </rPr>
      <t xml:space="preserve">w związku z mniejszymi kosztami przedsięwzięć związanych z promowaniem wiejskiej turystyki kulturowej w oparciu o regionalny folklor, kuchnię regionalną, lokalne rzemiosło i tradycje. </t>
    </r>
  </si>
  <si>
    <t>Przetwórstwo przemysłowe</t>
  </si>
  <si>
    <t>Rozwój przedsiębiorczości</t>
  </si>
  <si>
    <t xml:space="preserve">Określa się wydatki w kwocie 28.000 zł na objęcie udziałów w kapitale zakładowym Kujawsko-Pomorskiego Funduszu Pożyczkowego Sp. z o.o. z przeznaczeniem na pokrycie 28 udziałów o wartości nominalnej 1.000 zł każdy w związku z utratą prawa własności działki nr 57 położonej w Bydgoszczy przy ul. Gimnazjalnej na rzecz podmiotu, który nabył prawo własności przez zasiedzenie, zgodnie z Postanowieniem Sądu Okręgowego w Bydgoszczy z dnia 5 września 2024 r. Powyższa kwota stanowi wyrównanie różnicy w kapitale zakładowym spowodowanej utratą wniesionego aportu w 2012 r. </t>
  </si>
  <si>
    <r>
      <t xml:space="preserve">Zmniejsza się o kwotę 15.999 zł wydatki na projekt pn. </t>
    </r>
    <r>
      <rPr>
        <i/>
        <sz val="10"/>
        <rFont val="Times New Roman"/>
        <family val="1"/>
        <charset val="238"/>
      </rPr>
      <t xml:space="preserve">"Akredytacja usług Instytucji Otoczenia Biznesu oraz wsparcie dla przedsiębiorstw na zakup akredytowanych usług doradczych" </t>
    </r>
    <r>
      <rPr>
        <sz val="10"/>
        <rFont val="Times New Roman"/>
        <family val="1"/>
        <charset val="238"/>
      </rPr>
      <t>realizowany w ramach Programu FEdKP 2021-2027, Działania 1.03 w związku ze zmianą wniosku o dofinansowanie i przeniesieniem wydatków pomiędzy poszczególnymi latami. Ogólna wartość projektu się nie zmienia.</t>
    </r>
  </si>
  <si>
    <t>Krajowe pasażerskie przewozy kolejowe</t>
  </si>
  <si>
    <t>W wyniku analizy kosztów wojewódzkich kolejowych przewozów pasażerskich świadczonych przez operatorów kolejowych na terenie województwa kujawsko-pomorskiego urealnia się wydatki zaplanowane na dotowanie przewozów w ramach umów zawartych na okres od 11 grudnia 2022 r. do 14 grudnia 2030 r. poprzez zmniejszenie wydatków w 2024 r. łącznie o kwotę 11.900.000 zł, w tym:</t>
  </si>
  <si>
    <t>1) o kwotę 4.700.000 zł na zadanie I - pakiet A obejmujący linie kolejowe: nr 18 od Kutna do Bydgoszczy, nr 131 od Bydgoszczy do Inowrocławia, 
    nr 353 od Gniezna do Jabłonowa Pomorskiego, nr 208 od Brodnicy do Jabłonowa Pomorskiego (po 2025 r.); linie komunikacyjne: Kutno- 
    Włocławek-Toruń-Bydgoszcz, Bydgoszcz-Inowrocław, Gniezno-Inowrocław-Toruń, Bydgoszcz-Toruń-Jabłonowo Pomorskie (- Brodnica po 
    2025 roku po elektryfikacji linii kolejowej nr 208);</t>
  </si>
  <si>
    <t xml:space="preserve">2) o kwotę 4.200.000 zł na zadanie II obejmujące: </t>
  </si>
  <si>
    <t xml:space="preserve">     - pakiet B1 - linie kolejowe: nr 18 od Torunia do Wyrzyska-Osieka, nr 131 od Bydgoszczy do Smętowa, nr 353 od Torunia do Jabłonowa 
       Pomorskiego; linie komunikacyjne: Bydgoszcz-Wyrzysk-Osiek, Bydgoszcz-Toruń, Toruń-Jabłonowo Pomorskie, Bydgoszcz-Smętowo;</t>
  </si>
  <si>
    <t xml:space="preserve">     - pakiet B2 - linie kolejowe: nr 18 od Bydgoszczy do granicy województwa (Wyrzysk-Osiek), nr 131 od Bydgoszczy do Inowrocławia, nr 353 
       od Gniezna do Torunia; linie komunikacyjne: Piła-Bydgoszcz, Inowrocław-Bydgoszcz, Toruń-Inowrocław-Gniezno;</t>
  </si>
  <si>
    <t xml:space="preserve">3) o kwotę 1.700.000 zł na zadanie III obejmujące: </t>
  </si>
  <si>
    <t xml:space="preserve">    - pakiet C - linie kolejowe: nr 131 od Bydgoszczy do Maksymilianowa, nr 201 od Bydgoszczy do Wierzchucina, nr 208 od Wierzchucina do 
      Chojnic; linia komunikacyjna Bydgoszcz-Tuchola-Chojnice; </t>
  </si>
  <si>
    <t xml:space="preserve">    - pakiet D - linie kolejowe: nr 131 od Bydgoszczy do Laskowic, nr 208 od Grudziądza do Laskowic, nr 215 od Laskowic Pomorskich do Czerska; 
      linie komunikacyjne: Bydgoszcz-Laskowice-Grudziądz, Laskowice-Czersk;</t>
  </si>
  <si>
    <t xml:space="preserve">    - pakiet H - linie kolejowe: nr 201 od Wierzchucina do Lipowej, nr 743 od Lipowej do Szlachty; linia komunikacyjna Wierzchucin-Szlachta;</t>
  </si>
  <si>
    <t xml:space="preserve">4) o kwotę 1.300.000 zł na zadanie IV obejmujące: </t>
  </si>
  <si>
    <t xml:space="preserve">    - pakiet E - linie kolejowe: nr 207 od Torunia do Chełmży, nr 208 od Brodnicy do Grudziądza, nr 209 od Chełmży do Bydgoszczy, nr 353 od 
      Torunia do Jabłonowa Pomorskiego; linie komunikacyjne: Toruń-Jabłonowo Pomorskie-Brodnica, Brodnica-Grudziądz, Bydgoszcz-Chełmża-
      Toruń;</t>
  </si>
  <si>
    <t xml:space="preserve">    - pakiet F - linie kolejowe: nr 207 od Torunia do Grudziądza, nr 353 od Torunia Głównego od Torunia Wschodniego; linia komunikacyjna Toruń-
      Grudziądz;</t>
  </si>
  <si>
    <t xml:space="preserve">    - pakiet G - linie kolejowe: nr 27 od Sierpca do Torunia, nr 353 od Torunia Głównego od Torunia Wschodniego; linia komunikacyjna Toruń-
      Sierpc.</t>
  </si>
  <si>
    <t>Zwiększa się o kwotę 1.600.000 zł wydatki zaplanowane na dotacje dla operatorów kolejowych na pokrycie kosztów związanych z dostępem do infrastruktury kolejowej oraz za dostęp do stacji pasażerskich w związku z podniesieniem przez zarządców infrastruktury kolejowej stawek jednostkowych opłaty podstawowej i manewrowej za korzystanie z infrastruktury kolejowej w przewozach pasażerskich.</t>
  </si>
  <si>
    <r>
      <t xml:space="preserve">Zmniejsza się o kwotę 80.870 zł wydatki zaplanowane na zadanie własne pn. </t>
    </r>
    <r>
      <rPr>
        <i/>
        <sz val="10"/>
        <rFont val="Times New Roman"/>
        <family val="1"/>
        <charset val="238"/>
      </rPr>
      <t xml:space="preserve">"Regionalne przewozy kolejowe - pozostałe zadania" </t>
    </r>
    <r>
      <rPr>
        <sz val="10"/>
        <rFont val="Times New Roman"/>
        <family val="1"/>
        <charset val="238"/>
      </rPr>
      <t>w związku z odstąpieniem od postępowania mediacyjnego w wyniku zawarcia ugody z operatorem kolejowym w sprawie końcowego rozliczenia umowy oraz mniejszymi kosztami obsługi procesowej przed sądem.</t>
    </r>
  </si>
  <si>
    <t>Zmniejsza się wydatki na zadania inwestycyjne ujęte w planie finansowym Zarządu Dróg Wojewódzkich w Bydgoszczy:</t>
  </si>
  <si>
    <t>1) na jednoroczne zadania inwestycyjne:</t>
  </si>
  <si>
    <r>
      <t xml:space="preserve">    - o kwotę 2.681.606 zł na zadanie pn.</t>
    </r>
    <r>
      <rPr>
        <i/>
        <sz val="10"/>
        <rFont val="Times New Roman"/>
        <family val="1"/>
        <charset val="238"/>
      </rPr>
      <t xml:space="preserve"> "Drogi wojewódzkie - Modernizacja dróg"</t>
    </r>
    <r>
      <rPr>
        <sz val="10"/>
        <rFont val="Times New Roman"/>
        <family val="1"/>
        <charset val="238"/>
      </rPr>
      <t xml:space="preserve"> w związku z oszczędnościami powstałymi po rozstrzygnięciu 
      postępowań przetargowych;</t>
    </r>
  </si>
  <si>
    <r>
      <t xml:space="preserve">    - o kwotę 2.000.000 zł na zadanie pn. </t>
    </r>
    <r>
      <rPr>
        <i/>
        <sz val="10"/>
        <rFont val="Times New Roman"/>
        <family val="1"/>
        <charset val="238"/>
      </rPr>
      <t xml:space="preserve">"Wykup gruntu" </t>
    </r>
    <r>
      <rPr>
        <sz val="10"/>
        <rFont val="Times New Roman"/>
        <family val="1"/>
        <charset val="238"/>
      </rPr>
      <t>w związku z mniejszą wartością wydanych przez Wojewodę Kujawsko-Pomorskiego decyzji
      odszkodowawczych za utracone prawo własności nieruchomości;</t>
    </r>
  </si>
  <si>
    <r>
      <t xml:space="preserve">    - o kwotę 2.000.000 zł na zadanie pn.</t>
    </r>
    <r>
      <rPr>
        <i/>
        <sz val="10"/>
        <rFont val="Times New Roman"/>
        <family val="1"/>
        <charset val="238"/>
      </rPr>
      <t xml:space="preserve"> "Drogowa Inicjatywa Samorządowa" </t>
    </r>
    <r>
      <rPr>
        <sz val="10"/>
        <rFont val="Times New Roman"/>
        <family val="1"/>
        <charset val="238"/>
      </rPr>
      <t>w związku z brakiem możliwości zrealizowania robót budowlanych
      dotyczących inwestycji pn. „Budowa chodnika w miejscowości Zławieś Mała. Budowa kładki dla pieszych nad Kanałem Górnym dopływu
      Wisły” do końca bieżącego roku;</t>
    </r>
  </si>
  <si>
    <r>
      <t xml:space="preserve">    - o kwotę 744.196 zł na zadanie pn. </t>
    </r>
    <r>
      <rPr>
        <i/>
        <sz val="10"/>
        <rFont val="Times New Roman"/>
        <family val="1"/>
        <charset val="238"/>
      </rPr>
      <t xml:space="preserve">"Modernizacja dróg kluczowych Regionalnego planu transportowego województwa kujawsko-
      pomorskiego na lata 2021-2027" </t>
    </r>
    <r>
      <rPr>
        <sz val="10"/>
        <rFont val="Times New Roman"/>
        <family val="1"/>
        <charset val="238"/>
      </rPr>
      <t>w związku z oszczędnościami powstałymi po rozstrzygnięciu postępowań przetargowych;</t>
    </r>
  </si>
  <si>
    <r>
      <t xml:space="preserve">    - o kwotę 421.087 zł na zadanie pn. </t>
    </r>
    <r>
      <rPr>
        <i/>
        <sz val="10"/>
        <rFont val="Times New Roman"/>
        <family val="1"/>
        <charset val="238"/>
      </rPr>
      <t xml:space="preserve">"Przebudowa drogi wojewódzkiej nr 269 Szczerkowo-Izbica Kujawska-Chodecz-Choceń-Kowal, m. Izbica
      Kujawska od km 17+142 do km 17+765, dł. 0,623 km" </t>
    </r>
    <r>
      <rPr>
        <sz val="10"/>
        <rFont val="Times New Roman"/>
        <family val="1"/>
        <charset val="238"/>
      </rPr>
      <t>w części finansowanej ze środków własnych województwa w wyniku oszczędności
      powstałych po przeprowadzeniu postępowania przetargowego na roboty budowlane oraz nadzór inwestorski i autorski. Jednocześnie określa
      się wydatki w kwocie 200.000 zł finansowane z dotacji od jednostek samorządu terytorialnego w związku udzieleniem pomocy finansowej przez
      Gminę Izbica Kujawska na pokrycie części kosztów związanych z realizacją inwestycji;</t>
    </r>
  </si>
  <si>
    <t>2) na wieloletnie zadania inwestycyjne:</t>
  </si>
  <si>
    <r>
      <t xml:space="preserve">    - o kwotę 85.240 zł na zadanie pn. </t>
    </r>
    <r>
      <rPr>
        <i/>
        <sz val="10"/>
        <rFont val="Times New Roman"/>
        <family val="1"/>
        <charset val="238"/>
      </rPr>
      <t xml:space="preserve">"Budowa obwodnicy miasta Brodnicy" </t>
    </r>
    <r>
      <rPr>
        <sz val="10"/>
        <rFont val="Times New Roman"/>
        <family val="1"/>
        <charset val="238"/>
      </rPr>
      <t>w związku z przedłużającym się procesem opracowania dokumentacji
      projektowej. Obecnie trwa procedura uzyskiwania decyzji ZRID. Następuje aktualizacja harmonogramu robót budowlanych i przeniesienie
      wydatków pomiędzy latami. Wydłuża się okres realizacji inwestycji, ogólna wartość się nie zmienia;</t>
    </r>
  </si>
  <si>
    <r>
      <t xml:space="preserve">   - o kwotę 149.291 zł na zadanie pn. </t>
    </r>
    <r>
      <rPr>
        <i/>
        <sz val="10"/>
        <rFont val="Times New Roman"/>
        <family val="1"/>
        <charset val="238"/>
      </rPr>
      <t xml:space="preserve">"Budowa obwodnicy miejscowości Lisewo"  </t>
    </r>
    <r>
      <rPr>
        <sz val="10"/>
        <rFont val="Times New Roman"/>
        <family val="1"/>
        <charset val="238"/>
      </rPr>
      <t>na skutek przedłużających się procedur związanych 
      z opracowaniem dokumentacji projektowej i braku możliwości rozpoczęcia robót drogowych. Następuje przeniesienie wydatków pomiędzy 
      latami realizacji, ogólna wartość się nie zmienia;</t>
    </r>
  </si>
  <si>
    <r>
      <t xml:space="preserve">    - o kwotę 963.100 zł na zadanie pn. </t>
    </r>
    <r>
      <rPr>
        <i/>
        <sz val="10"/>
        <rFont val="Times New Roman"/>
        <family val="1"/>
        <charset val="238"/>
      </rPr>
      <t xml:space="preserve">"Budowa obwodnicy Więcborka wraz z opracowaniem Studium Techniczno-Ekonomiczno-
      Środowiskowego", </t>
    </r>
    <r>
      <rPr>
        <sz val="10"/>
        <rFont val="Times New Roman"/>
        <family val="1"/>
        <charset val="238"/>
      </rPr>
      <t>tj. do wysokości kosztów wykonania audytu drogowego dla stanu istniejącego. Następuje aktualizacja harmonogramu robót
      budowlanych i przeniesienie wydatków pomiędzy latami. Wydłuża się okres realizacji inwestycji, ogólna wartość się nie zmienia;</t>
    </r>
  </si>
  <si>
    <r>
      <t xml:space="preserve">    - o kwotę 15.000.000 zł na zadanie pn. </t>
    </r>
    <r>
      <rPr>
        <i/>
        <sz val="10"/>
        <rFont val="Times New Roman"/>
        <family val="1"/>
        <charset val="238"/>
      </rPr>
      <t>"Poprawa bezpieczeństwa na przejściach dla pieszych na drogach wojewódzkich oraz w obrębie zatok 
      i peronów przystankowych"</t>
    </r>
    <r>
      <rPr>
        <sz val="10"/>
        <rFont val="Times New Roman"/>
        <family val="1"/>
        <charset val="238"/>
      </rPr>
      <t xml:space="preserve"> w tym finansowanych z Rządowego Funduszu Rozwoju Dróg o kwotę 7.500.000 zł oraz ze środków własnych
      województwa o kwotę 7.500.000 zł w związku z przedłużającymi się procedurami przetargowymi na roboty projektowo-budowlane w wyniku
      odwołań do Krajowej Izby Odwoławczej oraz trwającym postępowaniem przetargowym na świadczenie usług nadzorów branżowych i braku 
      możliwości wydatkowania środków w roku bieżącym. Środki przeniesione zostają na rok 2025. Zmniejsza się ogólna wartość zadania; </t>
    </r>
  </si>
  <si>
    <r>
      <t xml:space="preserve">    - o kwotę 4.915.827 zł na zadanie pn. </t>
    </r>
    <r>
      <rPr>
        <i/>
        <sz val="10"/>
        <rFont val="Times New Roman"/>
        <family val="1"/>
        <charset val="238"/>
      </rPr>
      <t>"Przygotowanie i realizacja zadań w ramach Rządowego Funduszu Rozwoju Dróg"</t>
    </r>
    <r>
      <rPr>
        <sz val="10"/>
        <rFont val="Times New Roman"/>
        <family val="1"/>
        <charset val="238"/>
      </rPr>
      <t xml:space="preserve"> finansowane 
      z Rządowego Funduszu Rozwoju Dróg w związku z przewlekłością postępowań administracyjnych dotyczących uzyskania decyzji
      środowiskowych oraz uzgodnień koncepcji rozwiązań projektowych i kolizji branżowych. Środki przeniesione zostają na rok 2026. Ogólna
      wartość się nie zmienia;</t>
    </r>
  </si>
  <si>
    <r>
      <t xml:space="preserve">   - o kwotę 1.798.280 zł na zadanie pn. </t>
    </r>
    <r>
      <rPr>
        <i/>
        <sz val="10"/>
        <rFont val="Times New Roman"/>
        <family val="1"/>
        <charset val="238"/>
      </rPr>
      <t>"Budowa obwodnicy Tucholi"</t>
    </r>
    <r>
      <rPr>
        <sz val="10"/>
        <rFont val="Times New Roman"/>
        <family val="1"/>
        <charset val="238"/>
      </rPr>
      <t>, w tym finansowanych z Rządowego Funduszu Rozwoju Dróg o kwotę
     1.078.968 zł oraz ze środków własnych województwa o kwotę 719.312 zł w związku z wystąpieniem kolizji przebiegu planowanej obwodnicy 
     z projektowaną linią gazociągu wysokiego ciśnienia i brakiem możliwości ich wydatkowania w roku bieżącym na skutek wydłużenia etapu
     opracowania dokumentacji projektowej związanego z koniecznością uzyskania niezbędnych uzgodnień. Następuje przeniesienie środków
     pomiędzy latami oraz wydłuża się okres realizacji inwestycji. Ogólna wartość się nie zmienia.</t>
    </r>
  </si>
  <si>
    <t>Zmniejsza się wydatki na projekty realizowane w ramach Programu Fundusze Europejskie dla Kujaw i Pomorza 2021-2027, Działania 4.03, tj. na:</t>
  </si>
  <si>
    <r>
      <t>1) projekt pn.</t>
    </r>
    <r>
      <rPr>
        <i/>
        <sz val="10"/>
        <rFont val="Times New Roman"/>
        <family val="1"/>
        <charset val="238"/>
      </rPr>
      <t xml:space="preserve"> "Przebudowa wraz z rozbudową drogi wojewódzkiej Nr 254 Brzoza-Łabiszyn-Barcin-Mogilno-Wylatowo (odcinek Brzoza-Barcin).
    Odcinek II od km 13+280 do km 22+400"</t>
    </r>
    <r>
      <rPr>
        <sz val="10"/>
        <rFont val="Times New Roman"/>
        <family val="1"/>
        <charset val="238"/>
      </rPr>
      <t xml:space="preserve">  łącznie o kwotę 707.000 zł, w tym wydatki bieżące o kwotę 7.000 zł oraz wydatki inwestycyjne 
    o kwotę700.000 zł;</t>
    </r>
  </si>
  <si>
    <r>
      <t xml:space="preserve">2) projekt pn. </t>
    </r>
    <r>
      <rPr>
        <i/>
        <sz val="10"/>
        <rFont val="Times New Roman"/>
        <family val="1"/>
        <charset val="238"/>
      </rPr>
      <t>"Przebudowa wraz z rozbudową drogi wojewódzkiej Nr 254 Brzoza-Łabiszyn-Barcin-Mogilno-Wylatowo (odcinek Brzoza-
    Barcin). Odcinek I od km 0+069 do km 13+280"</t>
    </r>
    <r>
      <rPr>
        <sz val="10"/>
        <rFont val="Times New Roman"/>
        <family val="1"/>
        <charset val="238"/>
      </rPr>
      <t xml:space="preserve"> o kwotę 505.000 zł  (wydatki inwestycyjne);</t>
    </r>
  </si>
  <si>
    <r>
      <t>3) projekt pn.</t>
    </r>
    <r>
      <rPr>
        <i/>
        <sz val="10"/>
        <rFont val="Times New Roman"/>
        <family val="1"/>
        <charset val="238"/>
      </rPr>
      <t xml:space="preserve"> "Przebudowa wraz z rozbudową drogi wojewódzkiej Nr 270 Brześć Kujawski-Izbica Kujawska-Koło od km 0+000 do km 29+023.
    Etap I od km 1+100 do km 7+762" </t>
    </r>
    <r>
      <rPr>
        <sz val="10"/>
        <rFont val="Times New Roman"/>
        <family val="1"/>
        <charset val="238"/>
      </rPr>
      <t>łącznie o kwotę 2.081.097 zł, w tym wydatki bieżące o kwotę 12.379 zł oraz wydatki inwestycyjne o kwotę
    2.068.718 zł, z tego o kwotę 35.221 zł finansowane z dotacji od Gminy Brześć Kujawski;</t>
    </r>
  </si>
  <si>
    <t>w związku ze zmniejszeniem ogólnej wartości projektów w wyniku oszczędności powstałych w trakcie ich realizacji;</t>
  </si>
  <si>
    <r>
      <t xml:space="preserve">4) projekt pn. </t>
    </r>
    <r>
      <rPr>
        <i/>
        <sz val="10"/>
        <rFont val="Times New Roman"/>
        <family val="1"/>
        <charset val="238"/>
      </rPr>
      <t>"Budowa II etapu obwodnicy Mogilna"</t>
    </r>
    <r>
      <rPr>
        <sz val="10"/>
        <rFont val="Times New Roman"/>
        <family val="1"/>
        <charset val="238"/>
      </rPr>
      <t xml:space="preserve"> o kwotę 4.739.046 zł, w tym:</t>
    </r>
  </si>
  <si>
    <t xml:space="preserve">    - wydatki bieżące o kwotę 90.832 zł, z tego w planie finansowym Urzędu Marszałkowskiego o kwotę 4.637 zł oraz w planie finansowym
      Zarządu Dróg Wojewódzkich w Bydgoszczy o kwotę 86.195 zł;</t>
  </si>
  <si>
    <t xml:space="preserve">    - wydatki inwestycyjnych o kwotę 4.648.214 zł w związku z aktualizacją harmonogramu robót budowlanych. </t>
  </si>
  <si>
    <t xml:space="preserve">   Środki przeniesione zostają na 2026 rok. Nie zmienia się ogólna wartość projektu.</t>
  </si>
  <si>
    <t>Turystyka</t>
  </si>
  <si>
    <t xml:space="preserve">W celu dostosowania planu do wielkości prognozowanego współfinansowania krajowego dla projektów przewidzianych do realizacji w 2024 r. przez beneficjentów w ramach konkursów Programu Fundusze Europejskie dla Kujaw i Pomorza 2021-2027 ogłaszanych przez Instytucję Pośredniczącą ZIT zwiększa się wydatki inwestycyjne o kwotę 143.382 zł na Priorytet FEKP.05 Fundusze europejskie na wzmacnianie potencjałów endogenicznych regionu. </t>
  </si>
  <si>
    <t>Działalność usługowa</t>
  </si>
  <si>
    <t>Biura planowania przestrzennego</t>
  </si>
  <si>
    <t>Zwiększa się o kwotę 59.916 zł wydatki na bieżące utrzymanie Kujawsko-Pomorskiego Biura Planowania Przestrzennego i Regionalnego we Włocławku w celu urealnienia planu na wynagrodzenia i składki do przewidywanego wykonania.</t>
  </si>
  <si>
    <t>Zwiększa się o kwotę 758.000 zł wydatki zaplanowane na podwyższenie kapitału zakładowego spółki Regionalny Ośrodek Zrównoważonego Rozwoju sp. z o.o. z przeznaczeniem na pokrycie kosztów dodatkowych robót budowlanych związanych z modernizacją Ośrodka w Przysieku, realizowaną w ramach projektu współfinansowanego z Programu FEdKP 2021-2027, Działania 2.15. Wniesienie kapitału nastąpi poprzez objęcie 758 nowych udziałów o wartości nominalnej 1.000 zł każdy.</t>
  </si>
  <si>
    <t>Informatyka</t>
  </si>
  <si>
    <r>
      <t>Zmniejsza się o kwotę 245.000 zł wydatki zaplanowane na zadanie własne pn.</t>
    </r>
    <r>
      <rPr>
        <i/>
        <sz val="10"/>
        <rFont val="Times New Roman"/>
        <family val="1"/>
        <charset val="238"/>
      </rPr>
      <t xml:space="preserve"> "Utrzymanie zasobów informatycznych"</t>
    </r>
    <r>
      <rPr>
        <sz val="10"/>
        <rFont val="Times New Roman"/>
        <family val="1"/>
        <charset val="238"/>
      </rPr>
      <t xml:space="preserve"> w związku z rezygnacją w 2024 r. m.in. z usług archiwizacji dokumentacji dotyczącej projektów zrealizowanych w ramach perspektywy finansowej 2014-2020, prenumeraty branżowych czasopism z zakresu IT w administracji, Polityki Cyfryzacji, udziału pracowników w branżowych konferencjach IT za granicą oraz przygotowania przez ekspertów opisów przedmiotów zamówienia dla nowych e-projektów .</t>
    </r>
  </si>
  <si>
    <t>Szkolnictwo wyższe i nauka</t>
  </si>
  <si>
    <t>Zwiększa się o kwotę 1.500.000 zł wydatki zaplanowane na objęcie udziałów w kapitale zakładowym spółki Kujawsko-Pomorskie Centrum Naukowo-Technologiczne sp. z o.o. z siedzibą w Przysieku. Wniesienie kapitału nastąpi przez objęcie 15.000 nowych udziałów o wartości nominalnej 100 zł każdy. Środki przeznaczone zostaną na przygotowanie inwestycji polegającej na utworzeniu laboratoriów naukowo-badawczych, przewidzianej do realizacji w ramach Programu FEdKP 2021-2027.</t>
  </si>
  <si>
    <t>Administracja publiczna</t>
  </si>
  <si>
    <t>Urzędy marszałkowskie</t>
  </si>
  <si>
    <t>W ramach podzadania Pomocy Technicznej Programu FEdKP 2021-2027 Koszty zarządzania i wdrażania dokonuje się przeniesienia wydatków między podziałkami klasyfikacji budżetowej w kwocie 243.000 zł poprzez zmniejszenie wydatków bieżących przy jednoczesnym określeniu wydatków inwestycyjnych. Zmiana wynika z konieczności zabezpieczenia środków na zakup przełączników sieciowych oraz licencji na oprogramowanie VMWare.</t>
  </si>
  <si>
    <t>Promocja jednostek samorządu terytorialnego</t>
  </si>
  <si>
    <r>
      <t xml:space="preserve">Zmniejsza się o kwotę 3.908.000 zł wydatki na projekt pn. </t>
    </r>
    <r>
      <rPr>
        <i/>
        <sz val="10"/>
        <rFont val="Times New Roman"/>
        <family val="1"/>
        <charset val="238"/>
      </rPr>
      <t>"Kujawy+Pomorze - promocja potencjału gospodarczego regionu - edycja III"</t>
    </r>
    <r>
      <rPr>
        <sz val="10"/>
        <rFont val="Times New Roman"/>
        <family val="1"/>
        <charset val="238"/>
      </rPr>
      <t xml:space="preserve">  realizowany w ramach Programu FEdKP 2021-2027, Działania 1.03 w związku z przeniesieniem na lata następne zakresu rzeczowo-finansowego dotyczącego realizacji produkcji filmowych promujących marki regionalne. Ogólna wartość projektu się nie zmienia. 
    </t>
    </r>
  </si>
  <si>
    <t>Zmniejsza się o kwotę 382.500 zł dotację dla Instytucji Pośredniczącej ZIT w ramach Działania FEKP.10.01 Wsparcie procesu zarządzania i wdrażania FEdKP w związku z mniejszymi kosztami wdrażania Programu w ZIT BydOF.</t>
  </si>
  <si>
    <t>W związku z porozumieniem Nr 54/FP/2024 z dnia 28 czerwca 2024 r. zawartym pomiędzy Samorządem Województwa Kujawsko-Pomorskim a Wojewodą Kujawsko-Pomorskim i przyznaniem środków na pokrycie kosztów zakwaterowania wraz z wyżywieniem obywateli Ukrainy, którzy przybyli na terytorium Rzeczypospolitej Polskiej za miesiąc listopad 2024 r., zwiększa się wydatki finansowane z Funduszu Pomocy łącznie o kwotę 159.600 zł, w tym:</t>
  </si>
  <si>
    <t xml:space="preserve"> - w planie finansowym Regionalnego Ośrodka Polityki Społecznej w Toruniu o kwotę 113.400 zł;</t>
  </si>
  <si>
    <t xml:space="preserve"> - w planie finansowym Urzędu Marszałkowskiego o kwotę 46.200 zł.</t>
  </si>
  <si>
    <t>Zwiększa się o kwotę 250.000 zł wydatki zaplanowane na pokrycie kosztów składki członkowskiej Stowarzyszenia "Salutaris" - zrzeszenia kujawsko-pomorskich samorządów z przeznaczeniem na działania związane z pomocą dla powodzian.</t>
  </si>
  <si>
    <t>Obsługa długu publicznego</t>
  </si>
  <si>
    <t>Obsługa papierów wartościowych, kredytów i pożyczek oraz innych zobowiązań jednostek samorządu terytorialnego zaliczanych do tytułu dłużnego - kredyty i pożyczki</t>
  </si>
  <si>
    <t>Zmniejsza się o kwotę 380.268 zł wydatki zaplanowane na pokrycie kosztów odsetek od kredytów komercyjnych zaciągniętych w latach 2013-2019 i w roku 2021 w celu urealnienia planu do łącznej kwoty przypadającej do spłaty w roku 2024.</t>
  </si>
  <si>
    <t>Rozliczenia z tytułu poręczeń i gwarancji udzielonych przez Skarb Państwa lub jednostkę samorządu terytorialnego</t>
  </si>
  <si>
    <t>Zmniejsza się wydatki zaplanowane na potencjalne zobowiązania z tytułu udzielonych przez Województwo poręczeń i gwarancji:</t>
  </si>
  <si>
    <t xml:space="preserve"> - o kwotę 8.360.133 zł z tytułu poręczenia kredytów zaciągniętych w Europejskim Banku Inwestycyjnego przez Kujawsko-Pomorskie Inwestycje
   Medyczne Sp. z o.o.;</t>
  </si>
  <si>
    <t xml:space="preserve"> - o kwotę 336.562 zł z tytułu poręczenia kredytu zaciągniętego na rynku krajowym przez Wojewódzki Szpital Specjalistyczny im. błogosławionego 
   księdza Jerzego Popiełuszki we Włocławku;</t>
  </si>
  <si>
    <t>do wysokości ostatnich rat zobowiązania przypadających do spłaty w miesiącu grudniu br.</t>
  </si>
  <si>
    <t>Różne rozliczenia</t>
  </si>
  <si>
    <t>Rezerwy ogólne i celowe</t>
  </si>
  <si>
    <t>Zmniejsza się o kwotę 5.000.000 zł rezerwę celową zaplanowaną na regulację wynagrodzeń.</t>
  </si>
  <si>
    <t>Rozwiązuje się rezerwę celową na wydatki remontowe jednostek organizacyjnych w kwocie 1.307.296 zł oraz rezerwę celową na wydatki inwestycyjne jednostek organizacyjnych w kwocie 647.600 zł.</t>
  </si>
  <si>
    <t>Szkoły podstawowe</t>
  </si>
  <si>
    <t xml:space="preserve">W celu dostosowania planu wydatków do wielkości prognozowanego współfinansowania krajowego dla projektów przewidzianych do realizacji w 2024 r. przez beneficjentów w ramach konkursów Programu Fundusze Europejskie dla Kujaw i Pomorza 2021-2027 ogłaszanych przez Instytucję Pośredniczącą ZIT zmniejsza się o kwotę 138.858 zł wydatki inwestycyjne zaplanowane na Priorytet FEKP.05 Fundusze europejskie na wzmacnianie potencjałów endogenicznych regionu. </t>
  </si>
  <si>
    <t>Szkoły podstawowe specjalne</t>
  </si>
  <si>
    <t>Dokonuje się zmian w bieżącym utrzymaniu placówek oświatowych:</t>
  </si>
  <si>
    <t>1) w grupie wynagrodzeń i składek od nich naliczanych poprzez:</t>
  </si>
  <si>
    <t xml:space="preserve">    - przeniesienie wydatków między podziałkami klasyfikacji budżetowej w kwocie 2.941 zł oraz zmniejszenie wydatków o kwotę 122.660 zł w planie 
      finansowym Kujawsko-Pomorskiego Specjalnego Ośrodka Szkolno-Wychowawczego Toruniu;</t>
  </si>
  <si>
    <t xml:space="preserve">    - przeniesienie wydatków między podziałkami klasyfikacji budżetowej w kwocie 1.277 zł oraz zmniejszenie wydatków o kwotę 527.274 zł w planie 
      finansowym Kujawsko-Pomorskiego Specjalnego Ośrodka Szkolno-Wychowawczego nr 1 w Bydgoszczy;</t>
  </si>
  <si>
    <t xml:space="preserve">    - przeniesienie wydatków między podziałkami klasyfikacji budżetowej w kwocie 205 zł oraz zmniejszenie wydatków o kwotę 168.141 zł w planie 
      finansowym Kujawsko-Pomorskiego Specjalnego Ośrodka Szkolno-Wychowawczego nr 2 w Bydgoszczy;</t>
  </si>
  <si>
    <t xml:space="preserve">    - przeniesienie wydatków między podziałkami klasyfikacji budżetowej w kwocie 5.592 zł oraz zmniejszenie wydatków o kwotę 87.351 zł w planie 
      finansowym Zespołu Szkół nr 33 Specjalnych w Bydgoszczy;</t>
  </si>
  <si>
    <t xml:space="preserve">    - zmniejszenie wydatków o kwotę 43.217 zł w planie finansowym Zespołu Szkół Specjalnych nr 1 w Ciechocinku;</t>
  </si>
  <si>
    <t xml:space="preserve">    w celu dostosowania planu do przewidywanego wykonania;</t>
  </si>
  <si>
    <t>2) w grupie pozostałych wydatków bieżących poprzez:</t>
  </si>
  <si>
    <t xml:space="preserve">    - zwiększenie wydatków o kwotę 33.763 zł w planie finansowym Kujawsko-Pomorskiego Specjalnego Ośrodka Szkolno-Wychowawczego 
      w Toruniu;</t>
  </si>
  <si>
    <t xml:space="preserve">    - zmniejszenie wydatków o kwotę 25.635 zł w planie finansowym Kujawsko-Pomorskiego Specjalnego Ośrodka Szkolno-Wychowawczego nr 1 
      w Bydgoszczy;</t>
  </si>
  <si>
    <t xml:space="preserve">    - zwiększenie wydatków o kwotę 202 zł w planie finansowym Kujawsko-Pomorskiego Specjalnego Ośrodka Szkolno-Wychowawczego nr 2 
      w Bydgoszczy;</t>
  </si>
  <si>
    <t xml:space="preserve">    w związku z urealnieniem planu na odpis na zakładowy fundusz świadczeń socjalnych.</t>
  </si>
  <si>
    <r>
      <t xml:space="preserve">W związku z zabezpieczeniem środków na nagrody jubileuszowe i odprawy emerytalne w planach finansowych poszczególnych jednostek oświatowych zmniejsza się o kwotę 609.685 zł wydatki na zadanie własne pn. </t>
    </r>
    <r>
      <rPr>
        <i/>
        <sz val="10"/>
        <rFont val="Times New Roman"/>
        <family val="1"/>
        <charset val="238"/>
      </rPr>
      <t>"Jednorazowe płatności jednostek oświatowych"</t>
    </r>
    <r>
      <rPr>
        <sz val="10"/>
        <rFont val="Times New Roman"/>
        <family val="1"/>
        <charset val="238"/>
      </rPr>
      <t xml:space="preserve"> ujęte w planie finansowym Urzędu Marszałkowskiego. </t>
    </r>
  </si>
  <si>
    <r>
      <t xml:space="preserve">Określa się wydatki w kwocie 8.665 zł w planie finansowym Kujawsko-Pomorskiego Specjalnego Ośrodka Szkolno-Wychowawczego nr 1 w Bydgoszczy na zadanie własne pn. </t>
    </r>
    <r>
      <rPr>
        <i/>
        <sz val="10"/>
        <rFont val="Times New Roman"/>
        <family val="1"/>
        <charset val="238"/>
      </rPr>
      <t>"Zakup pomocy dydaktycznych"</t>
    </r>
    <r>
      <rPr>
        <sz val="10"/>
        <rFont val="Times New Roman"/>
        <family val="1"/>
        <charset val="238"/>
      </rPr>
      <t xml:space="preserve"> z przeznaczeniem na zakup laptopów na potrzeby prowadzenia zajęć dydaktycznych w szkole podstawowej.</t>
    </r>
  </si>
  <si>
    <t>Przedszkola</t>
  </si>
  <si>
    <r>
      <t>Zmniejsza się wydatki na projekt pn.</t>
    </r>
    <r>
      <rPr>
        <i/>
        <sz val="10"/>
        <rFont val="Times New Roman"/>
        <family val="1"/>
        <charset val="238"/>
      </rPr>
      <t xml:space="preserve"> "Dwujęzyczne przedszkolaki Kujaw i Pomorza"</t>
    </r>
    <r>
      <rPr>
        <sz val="10"/>
        <rFont val="Times New Roman"/>
        <family val="1"/>
        <charset val="238"/>
      </rPr>
      <t xml:space="preserve"> realizowany w ramach Programu Fundusze Europejskie dla Kujaw i Pomorza 2021-2027, Działania 8.11 łącznie o kwotę 908.499 zł, w tym: </t>
    </r>
  </si>
  <si>
    <t xml:space="preserve"> - o kwotę 706.302 zł w planie finansowym Urzędu Marszałkowskiego;</t>
  </si>
  <si>
    <t xml:space="preserve"> - o kwotę 202.197 zł w planie finansowym w planie finansowym Kujawsko-Pomorskiego Centrum Edukacji Nauczycieli w Bydgoszczy;</t>
  </si>
  <si>
    <t>w związku z późnym rozstrzygnięciem postępowań przetargowych i brakiem możliwości wydatkowania środków w roku bieżącym. Powyższa kwota przeniesiona zostaje na rok 2026, ogólna wartość projektu się nie zmienia.</t>
  </si>
  <si>
    <t>Przedszkola specjalne</t>
  </si>
  <si>
    <t>Zmniejsza się o kwotę 6.928 zł wydatki na bieżące utrzymanie Zespołu Szkół nr 33 Specjalnych w Bydgoszczy w celu urealnienia planu na wynagrodzenia i składki do przewidywanego wykonania.</t>
  </si>
  <si>
    <t>Szkoły policealne</t>
  </si>
  <si>
    <t>Zmniejsza się wydatki:</t>
  </si>
  <si>
    <t xml:space="preserve"> - o kwotę 60.415 zł na bieżące utrzymanie Medyczno-Społecznego Centrum Kształcenia Zawodowego i Ustawicznego w Toruniu w celu urealnienia
   planu na wynagrodzenia i składki do przewidywanego wykonania;</t>
  </si>
  <si>
    <r>
      <t xml:space="preserve"> - o kwotę 109.211 zł na zadanie własne pn. </t>
    </r>
    <r>
      <rPr>
        <i/>
        <sz val="10"/>
        <rFont val="Times New Roman"/>
        <family val="1"/>
        <charset val="238"/>
      </rPr>
      <t>"Jednorazowe płatności jednostek oświatowych"</t>
    </r>
    <r>
      <rPr>
        <sz val="10"/>
        <rFont val="Times New Roman"/>
        <family val="1"/>
        <charset val="238"/>
      </rPr>
      <t xml:space="preserve"> ujęte w planie finansowym Urzędu Marszałkowskiego
   w związku z zabezpieczeniem środków na nagrody jubileuszowe i odprawy emerytalne w planach finansowych poszczególnych jednostek
   oświatowych;</t>
    </r>
  </si>
  <si>
    <r>
      <t xml:space="preserve"> - o kwotę 375.148 zł na zadanie pn. </t>
    </r>
    <r>
      <rPr>
        <i/>
        <sz val="10"/>
        <rFont val="Times New Roman"/>
        <family val="1"/>
        <charset val="238"/>
      </rPr>
      <t xml:space="preserve">"Medyczno-Społeczne Centrum Kształcenia Zawodowego i Ustawicznego w Toruniu - remont " </t>
    </r>
    <r>
      <rPr>
        <sz val="10"/>
        <rFont val="Times New Roman"/>
        <family val="1"/>
        <charset val="238"/>
      </rPr>
      <t>ujęte w planie
   finansowym Urzędu Marszałkowskiego w Toruniu w związku z brakiem możliwości wykonania remontu wewnątrz kamienicy i na poddaszu bez
   wyłączenia budynku z użytkowania. Naprawa i uzupełnienie izolacji termicznej na poddaszu oraz remont pomieszczeń i przestrzeni
   komunikacyjnych z wymianą szaf hydrantowych w budynku Centrum zostanie zrealizowany po ustaleniu dogodnego terminu z dyrektorem
   Centrum.</t>
    </r>
  </si>
  <si>
    <t>Dokonuje się przeniesienia wydatków między podziałkami klasyfikacji budżetowej w kwocie 11.273 zł oraz zwiększenia wydatków o kwotę 9.644 zł w ramach bieżącego utrzymania Medyczno-Społecznego Centrum Kształcenia Zawodowego i Ustawicznego w Inowrocławiu w celu urealnienia planu na wynagrodzenia i składki do przewidywanego wykonania.</t>
  </si>
  <si>
    <t>Licea ogólnokształcące specjalne</t>
  </si>
  <si>
    <t>Zmniejsza się wydatki na bieżące utrzymanie:</t>
  </si>
  <si>
    <t xml:space="preserve"> - Kujawsko-Pomorskiego Specjalnego Ośrodka Szkolno-Wychowawczego nr 1 w Bydgoszczy o kwotę 88.860 zł w celu urealnienia planu na
   wynagrodzenia i składki oraz odpis na zakładowy fundusz świadczeń socjalnych do przewidywanego wykonania;</t>
  </si>
  <si>
    <t xml:space="preserve"> - Kujawsko-Pomorskiego Specjalnego Ośrodka Szkolno-Wychowawczego nr 2 w Bydgoszczy o kwotę 4.153 zł;</t>
  </si>
  <si>
    <t xml:space="preserve"> - Zespołu Szkół nr 33 Specjalnych w Bydgoszczy o kwotę 18.956 zł;</t>
  </si>
  <si>
    <t xml:space="preserve"> - Zespołu Szkół Specjalnych nr 1 w Ciechocinku o kwotę 23.802 zł;</t>
  </si>
  <si>
    <t>w celu urealnienia planu na wynagrodzenia i składki do przewidywanego wykonania;</t>
  </si>
  <si>
    <r>
      <t xml:space="preserve"> - o kwotę 220.093 zł na zadanie własne pn. </t>
    </r>
    <r>
      <rPr>
        <i/>
        <sz val="10"/>
        <rFont val="Times New Roman"/>
        <family val="1"/>
        <charset val="238"/>
      </rPr>
      <t>"Jednorazowe płatności jednostek oświatowych"</t>
    </r>
    <r>
      <rPr>
        <sz val="10"/>
        <rFont val="Times New Roman"/>
        <family val="1"/>
        <charset val="238"/>
      </rPr>
      <t xml:space="preserve"> ujęte w planie finansowym Urzędu Marszałkowskiego 
   w związku z zabezpieczeniem środków na nagrody jubileuszowe i odprawy emerytalne w planach finansowych poszczególnych jednostek 
   oświatowych.</t>
    </r>
  </si>
  <si>
    <t>Szkoły zawodowe specjalne</t>
  </si>
  <si>
    <t xml:space="preserve">    - przeniesienie wydatków między podziałkami klasyfikacji budżetowej w kwocie 33.881 zł oraz zmniejszenie wydatków o kwotę 255.133 zł w planie 
      finansowym Kujawsko-Pomorskiego Specjalnego Ośrodka Szkolno-Wychowawczego Toruniu;</t>
  </si>
  <si>
    <t xml:space="preserve">    - przeniesienie wydatków między podziałkami klasyfikacji budżetowej w kwocie 25.689 zł oraz zmniejszenie wydatków o kwotę 343.751 zł w planie 
      finansowym Kujawsko-Pomorskiego Specjalnego Ośrodka Szkolno-Wychowawczego nr 1 w Bydgoszczy;</t>
  </si>
  <si>
    <t xml:space="preserve">    - przeniesienie wydatków między podziałkami klasyfikacji budżetowej w kwocie 28.922 zł oraz zmniejszenie wydatków o kwotę 2.979 zł w planie 
      finansowym Kujawsko-Pomorskiego Specjalnego Ośrodka Szkolno-Wychowawczego nr 2 w Bydgoszczy;</t>
  </si>
  <si>
    <t>2) w grupie pozostałych wydatków bieżących poprzez zmniejszenie wydatków:</t>
  </si>
  <si>
    <t xml:space="preserve">    - o kwotę 3.416 zł w planie finansowym Kujawsko-Pomorskiego Specjalnego Ośrodka Szkolno-Wychowawczego w Toruniu;</t>
  </si>
  <si>
    <t xml:space="preserve">    - o kwotę 2.644 zł w planie finansowym Kujawsko-Pomorskiego Specjalnego Ośrodka Szkolno-Wychowawczego nr 1 w Bydgoszczy;</t>
  </si>
  <si>
    <t xml:space="preserve">    - o kwotę 3.017 zł w planie finansowym Kujawsko-Pomorskiego Specjalnego Ośrodka Szkolno-Wychowawczego nr 2 w Bydgoszczy;</t>
  </si>
  <si>
    <r>
      <t xml:space="preserve">W związku z zabezpieczeniem środków na nagrody jubileuszowe i odprawy emerytalne w planach finansowych poszczególnych jednostek oświatowych zmniejsza się o kwotę 750.689 zł wydatki na zadanie własne pn. </t>
    </r>
    <r>
      <rPr>
        <i/>
        <sz val="10"/>
        <rFont val="Times New Roman"/>
        <family val="1"/>
        <charset val="238"/>
      </rPr>
      <t>"Jednorazowe płatności jednostek oświatowych"</t>
    </r>
    <r>
      <rPr>
        <sz val="10"/>
        <rFont val="Times New Roman"/>
        <family val="1"/>
        <charset val="238"/>
      </rPr>
      <t xml:space="preserve"> ujęte w planie finansowym Urzędu Marszałkowskiego. </t>
    </r>
  </si>
  <si>
    <t>Wprowadza się zmiany w bieżącym utrzymaniu Kujawsko-Pomorskiego Centrum Kształcenia Zawodowego w Bydgoszczy, polegające na:</t>
  </si>
  <si>
    <t xml:space="preserve"> - zwiększeniu wydatków finansowanych z dotacji od jednostek samorządu terytorialnego o kwotę 178.120 zł przy jednoczesnym zmniejszeniu
   wydatków finansowanych ze środków własnych województwa. Zmiana wynika z urealnienia dochodów uzyskiwanych od gmin i powiatów 
   z tytułu odpłatności za kształcenie uczniów w zakresie teoretycznej nauki zawodu;</t>
  </si>
  <si>
    <t xml:space="preserve"> - przeniesieniu wydatków między podziałkami klasyfikacji budżetowej w kwocie 1.034 zł oraz zmniejszeniu wydatków finansowanych ze środków
   własnych województwa o kwotę 318.348 zł w celu urealnienia planu wydatków na wynagrodzenia i składki do przewidywanego wykonania.</t>
  </si>
  <si>
    <r>
      <t xml:space="preserve">W związku z zabezpieczeniem środków na nagrody jubileuszowe i odprawy emerytalne w planach finansowych poszczególnych jednostek oświatowych zmniejsza się o kwotę 17.696 zł wydatki na zadanie własne pn. </t>
    </r>
    <r>
      <rPr>
        <i/>
        <sz val="10"/>
        <rFont val="Times New Roman"/>
        <family val="1"/>
        <charset val="238"/>
      </rPr>
      <t>"Jednorazowe płatności jednostek oświatowych"</t>
    </r>
    <r>
      <rPr>
        <sz val="10"/>
        <rFont val="Times New Roman"/>
        <family val="1"/>
        <charset val="238"/>
      </rPr>
      <t xml:space="preserve"> ujęte w planie finansowym Urzędu Marszałkowskiego. </t>
    </r>
  </si>
  <si>
    <r>
      <t xml:space="preserve">Określa się wydatki w kwocie 308.628 zł na zadanie własne pn. </t>
    </r>
    <r>
      <rPr>
        <i/>
        <sz val="10"/>
        <rFont val="Times New Roman"/>
        <family val="1"/>
        <charset val="238"/>
      </rPr>
      <t xml:space="preserve">"Kwalifikacyjne Kursy Zawodowe twoją zawodową szansą - rozliczenie zadania" </t>
    </r>
    <r>
      <rPr>
        <sz val="10"/>
        <rFont val="Times New Roman"/>
        <family val="1"/>
        <charset val="238"/>
      </rPr>
      <t>z przeznaczeniem na zapłatę waloryzacji wynagrodzenia wykonawcy robót budowlanych w Kujawsko-Pomorskim Centrum Kształcenia Zawodowego w Bydgoszczy, zgodnie z projektem ugody po przeprowadzeniu postępowania mediacyjnego.</t>
    </r>
  </si>
  <si>
    <t>Dokształcanie i doskonalenie nauczycieli</t>
  </si>
  <si>
    <t>Dokonuje się zmian w bieżącym utrzymaniu placówek oświatowych, poprzez:</t>
  </si>
  <si>
    <t xml:space="preserve"> - przeniesienie wydatków między podziałkami klasyfikacji budżetowej w kwocie 14.051 zł oraz zmniejszenie wydatków o kwotę 102.108 zł w planie 
   finansowym Kujawsko-Pomorskiego Centrum Edukacji Nauczycieli w Bydgoszczy;</t>
  </si>
  <si>
    <t xml:space="preserve"> - przeniesienie wydatków między podziałkami klasyfikacji budżetowej w kwocie 15.914 zł oraz zmniejszenie wydatków o kwotę 28.907 zł w planie 
   finansowym Kujawsko-Pomorskiego Centrum Edukacji Nauczycieli w Toruniu;</t>
  </si>
  <si>
    <t xml:space="preserve"> - zwiększenie wydatków o kwotę 79.028 zł w planie finansowym Kujawsko-Pomorskiego Centrum Edukacji Nauczycieli we Włocławku;</t>
  </si>
  <si>
    <t>w celu dostosowania planu na wynagrodzenia i składki do przewidywanego wykonania.</t>
  </si>
  <si>
    <r>
      <t xml:space="preserve">W związku z zabezpieczeniem środków na nagrody jubileuszowe i odprawy emerytalne w planach finansowych poszczególnych jednostek oświatowych zmniejsza się o kwotę 116.147 zł wydatki na zadanie własne pn. </t>
    </r>
    <r>
      <rPr>
        <i/>
        <sz val="10"/>
        <rFont val="Times New Roman"/>
        <family val="1"/>
        <charset val="238"/>
      </rPr>
      <t>"Jednorazowe płatności jednostek oświatowych"</t>
    </r>
    <r>
      <rPr>
        <sz val="10"/>
        <rFont val="Times New Roman"/>
        <family val="1"/>
        <charset val="238"/>
      </rPr>
      <t xml:space="preserve"> ujęte w planie finansowym Urzędu Marszałkowskiego. </t>
    </r>
  </si>
  <si>
    <r>
      <t xml:space="preserve">Dokonuje się przeniesienia wydatków między podziałkami klasyfikacji budżetowej w kwocie 8.100 zł oraz zmniejszenia wydatków o kwotę 3.429 zł w ramach zadania pn. </t>
    </r>
    <r>
      <rPr>
        <i/>
        <sz val="10"/>
        <rFont val="Times New Roman"/>
        <family val="1"/>
        <charset val="238"/>
      </rPr>
      <t xml:space="preserve">"Doskonalenie nauczycieli" </t>
    </r>
    <r>
      <rPr>
        <sz val="10"/>
        <rFont val="Times New Roman"/>
        <family val="1"/>
        <charset val="238"/>
      </rPr>
      <t>w części ujętej w planie finansowym Kujawsko-Pomorskiego Specjalnego Ośrodka Szkolno-Wychowawczego nr 1 w Bydgoszczy w celu dostosowania planu do złożonych przez nauczycieli wniosków o refundację poniesionych kosztów na indywidualne formy kształcenia.</t>
    </r>
  </si>
  <si>
    <t>Biblioteki pedagogiczne</t>
  </si>
  <si>
    <t>1) w grupie wynagrodzeń i składek od nich naliczanych, poprzez:</t>
  </si>
  <si>
    <t xml:space="preserve">    - przeniesienie wydatków między podziałkami klasyfikacji budżetowej w kwocie 21.921 zł oraz zmniejszenie wydatków o kwotę 193.908 zł w planie 
      finansowym Biblioteki Pedagogicznej w Toruniu;</t>
  </si>
  <si>
    <t xml:space="preserve">    - przeniesienie wydatków między podziałkami klasyfikacji budżetowej w kwocie 2.453 zł oraz zmniejszenie wydatków o kwotę 82.052 zł w planie
      finansowym Kujawsko-Pomorskiego Centrum Edukacji Nauczycieli we Włocławku;</t>
  </si>
  <si>
    <t xml:space="preserve">    - przeniesienie wydatków między podziałkami klasyfikacji budżetowej w kwocie 16.084 zł oraz zmniejszenie wydatków o kwotę 10.298 zł w planie 
      finansowym Pedagogicznej Biblioteki Wojewódzkiej w Bydgoszczy;</t>
  </si>
  <si>
    <t>2) w grupie pozostałych wydatków bieżących poprzez zmniejszenie wydatków o kwotę 2.847 zł w planie finansowym Pedagogicznej Biblioteki
    Wojewódzkiej w Bydgoszczy w związku z urealnieniem planu na odpis na zakładowy fundusz świadczeń socjalnych.</t>
  </si>
  <si>
    <r>
      <t xml:space="preserve"> - o kwotę 99.359 zł na zadanie własne pn. </t>
    </r>
    <r>
      <rPr>
        <i/>
        <sz val="10"/>
        <rFont val="Times New Roman"/>
        <family val="1"/>
        <charset val="238"/>
      </rPr>
      <t>"Jednorazowe płatności jednostek oświatowych"</t>
    </r>
    <r>
      <rPr>
        <sz val="10"/>
        <rFont val="Times New Roman"/>
        <family val="1"/>
        <charset val="238"/>
      </rPr>
      <t xml:space="preserve"> ujęte w planie finansowym Urzędu Marszałkowskiego 
    w związku z zabezpieczeniem środków na nagrody jubileuszowe i odprawy emerytalne w planach finansowych poszczególnych jednostek 
    oświatowych;</t>
    </r>
  </si>
  <si>
    <r>
      <t xml:space="preserve"> - o kwotę 46.010 zł na zadanie własne pn. </t>
    </r>
    <r>
      <rPr>
        <i/>
        <sz val="10"/>
        <rFont val="Times New Roman"/>
        <family val="1"/>
        <charset val="238"/>
      </rPr>
      <t xml:space="preserve">"Biblioteka Pedagogiczna w Toruniu - remont" </t>
    </r>
    <r>
      <rPr>
        <sz val="10"/>
        <rFont val="Times New Roman"/>
        <family val="1"/>
        <charset val="238"/>
      </rPr>
      <t>ujęte w planie finansowym Urzędu Marszałkowskiego 
   w związku z urealnieniem planu do wysokości kosztów remontu elewacji i schodów zewnętrznych oraz nadzoru inwestorskiego nad wykonaniem
   robót budowlanych po przeprowadzeniu zamówienia publicznego.</t>
    </r>
  </si>
  <si>
    <t>Realizacja zadań wymagających stosowania specjalnej organizacji nauki i metod pracy dla dzieci w przedszkolach, oddziałach przedszkolnych w szkołach podstawowych i innych formach wychowania przedszkolnego</t>
  </si>
  <si>
    <t xml:space="preserve">    - przeniesienie wydatków między podziałkami klasyfikacji budżetowej w kwocie 1.526 zł oraz zwiększenie wydatków o kwotę 320.671 zł w planie 
      finansowym Kujawsko-Pomorskiego Specjalnego Ośrodka Szkolno-Wychowawczego Toruniu;</t>
  </si>
  <si>
    <t xml:space="preserve">    - zmniejszenie wydatków o kwotę 395.447 zł w planie finansowym Kujawsko-Pomorskiego Specjalnego Ośrodka Szkolno-Wychowawczego nr 1 
      w Bydgoszczy;</t>
  </si>
  <si>
    <t xml:space="preserve">    - o kwotę 23.094 zł w planie finansowym Kujawsko-Pomorskiego Specjalnego Ośrodka Szkolno-Wychowawczego w Toruniu;</t>
  </si>
  <si>
    <t xml:space="preserve">    - o kwotę 491 zł w planie finansowym Kujawsko-Pomorskiego Specjalnego Ośrodka Szkolno-Wychowawczego nr 1 w Bydgoszczy;</t>
  </si>
  <si>
    <t>Zapewnienie uczniom prawa do bezpłatnego dostępu do podręczników, materiałów edukacyjnych lub materiałów ćwiczeniowych</t>
  </si>
  <si>
    <r>
      <t xml:space="preserve">Określa się wydatki w kwocie 21.942 zł na zadanie własne pn. </t>
    </r>
    <r>
      <rPr>
        <i/>
        <sz val="10"/>
        <rFont val="Times New Roman"/>
        <family val="1"/>
        <charset val="238"/>
      </rPr>
      <t xml:space="preserve">"Zwrot dotacji - zadania zlecone" </t>
    </r>
    <r>
      <rPr>
        <sz val="10"/>
        <rFont val="Times New Roman"/>
        <family val="1"/>
        <charset val="238"/>
      </rPr>
      <t>w związku z koniecznością zwrotu wraz z odsetkami dotacji z budżetu państwa otrzymanej w 2023 r. na wyposażenie szkół w podręczniki, materiały edukacyjne i materiały ćwiczeniowe, w związku ze złożeniem korekty rozliczenia wykorzystania dotacji celowej na uczniów słabowidzących przez Kujawsko-Pomorski Specjalny Ośrodek Szkolno-Wychowawczy nr 1 w Bydgoszczy, w wyniku stwierdzenia nieprawidłowości w jej wydatkowaniu.</t>
    </r>
  </si>
  <si>
    <r>
      <t xml:space="preserve">Zwiększa się wydatki na zadanie własne pn. </t>
    </r>
    <r>
      <rPr>
        <i/>
        <sz val="10"/>
        <rFont val="Times New Roman"/>
        <family val="1"/>
        <charset val="238"/>
      </rPr>
      <t>"Fundusz Świadczeń Socjalnych nauczycieli emerytów i rencistów":</t>
    </r>
  </si>
  <si>
    <t xml:space="preserve"> - w części ujętej w planie finansowym Pedagogicznej Biblioteki Wojewódzkiej w Bydgoszczy o kwotę 1.261 zł;</t>
  </si>
  <si>
    <t xml:space="preserve"> - w części ujętej w planie finansowym Kujawsko-Pomorskiego Specjalnego Ośrodka Szkolno-Wychowawczego nr 2 w Bydgoszczy o kwotę 
   10.869 zł; </t>
  </si>
  <si>
    <t>w związku ze wzrostem przeciętnej liczby nauczycieli będących emerytami i rencistami oraz nauczycieli pobierających nauczycielskie świadczenie kompensacyjne, będącej podstawą do ustalania odpisu.</t>
  </si>
  <si>
    <t xml:space="preserve">W celu dostosowania planu na płatności refundacyjne wynikające ze złożonych wniosków przez beneficjentów realizujących projekty w ramach RPO WK-P 2014-2020 zmniejsza się wydatki bieżące o kwotę 1.421 zł na współfinansowanie krajowe w ramach Poddziałania 10.2.2 Kształcenie ogólne. </t>
  </si>
  <si>
    <r>
      <t>Zmniejsza się wydatki na projekt pn.</t>
    </r>
    <r>
      <rPr>
        <i/>
        <sz val="10"/>
        <rFont val="Times New Roman"/>
        <family val="1"/>
        <charset val="238"/>
      </rPr>
      <t xml:space="preserve"> "Klucz do uczenia 3.0"</t>
    </r>
    <r>
      <rPr>
        <sz val="10"/>
        <rFont val="Times New Roman"/>
        <family val="1"/>
        <charset val="238"/>
      </rPr>
      <t xml:space="preserve"> realizowany ramach Programu FEdKP 2021-2027, Działania 8.14 łącznie o kwotę 883.727 zł, w tym w planie finansowym:</t>
    </r>
  </si>
  <si>
    <t xml:space="preserve"> - Urzędu Marszałkowskiego o kwotę 820.161 zł;</t>
  </si>
  <si>
    <t xml:space="preserve"> - Kujawsko-Pomorskiego Centrum Edukacji Nauczycieli w Toruniu o kwotę 25.800 zł;</t>
  </si>
  <si>
    <t xml:space="preserve"> - Kujawsko-Pomorskiego Centrum Edukacji Nauczycieli we Włocławku o kwotę 37.766 zł;</t>
  </si>
  <si>
    <t>na skutek opóźnień wynikających z przedłużającego się procesu uzgodnień ze szkołami - partnerami projektu, niepieniężnego wkładu własnego i koniecznością aktualizacji działań merytorycznych w poszczególnych latach. Nie zmienia się ogólna wartość projektu.</t>
  </si>
  <si>
    <t xml:space="preserve">W celu dostosowania planu wydatków do wielkości prognozowanego współfinansowania krajowego dla projektów przewidzianych do realizacji w 2024 r. przez beneficjentów w ramach konkursów Programu Fundusze Europejskie dla Kujaw i Pomorza 2021-2027, Priorytetu FEKP.08 Fundusze europejskie na wsparcie w obszarze rynku pracy, edukacji i włączenia społecznego ogłaszanych przez: </t>
  </si>
  <si>
    <t>1) Instytucję Zarządzającą zwiększa się o kwotę 171.720 zł wydatki na zadania bieżące oraz zmniejsza się o kwotę 41.148 zł wydatki na zadania
     inwestycyjne;</t>
  </si>
  <si>
    <t>2) Instytucję Pośredniczącą ZIT zwiększa się wydatki łącznie o kwotę 86.428 zł, w tym na zadania bieżące o kwotę 38.660 zł oraz na zadania
    inwestycyjne o kwotę 47.768 zł.</t>
  </si>
  <si>
    <t>Ochrona zdrowia</t>
  </si>
  <si>
    <t>Szpitale ogólne</t>
  </si>
  <si>
    <t>W celu dostosowania planu do wielkości wynikających ze złożonych wniosków o płatności refundacyjne przez beneficjentów realizujących projekty w ramach RPO WK-P 2014-2020, Poddziałania 6.1.1 Inwestycje w infrastrukturę zdrowotną dokonuje się zmian polegających na:</t>
  </si>
  <si>
    <t xml:space="preserve"> - przeniesieniu wydatków pomiędzy dotacjami dla podmiotów zaliczanych i niezaliczanych do sektora finansów publicznych sklasyfikowanych 
   w tym samym paragrafie łącznie w kwocie 95.637 zł, w tym na zadania bieżące w kwocie 805 zł oraz na zadania inwestycyjne w kwocie  94.832 zł; </t>
  </si>
  <si>
    <t xml:space="preserve"> - zmniejszeniu wydatków inwestycyjnych o kwotę 214.050 zł;</t>
  </si>
  <si>
    <t xml:space="preserve"> - zwiększeniu wydatków bieżących o kwotę 56.732 zł.</t>
  </si>
  <si>
    <t>Zmniejsza się o kwotę 526.411 zł dotację inwestycyjną dla Centrum Onkologii im. prof. F. Łukaszczyka w Bydgoszczy na budowę instalacji fotowoltaicznej na dachach obiektów Centrum Onkologii w Bydgoszczy w związku ze zmniejszeniem wartości zadania po przeprowadzeniu postępowania przetargowego.</t>
  </si>
  <si>
    <t xml:space="preserve">Odstępuje się od udzielenia dotacji w kwocie 6.000.000 zł  dla Wojewódzkiego Szpitala Zespolonego im. L. Rydygiera w Toruniu na dostosowanie Oddziału Hematologii do transplantologii szpiku kostnego, w związku z brakiem możliwości zrealizowania inwestycji w 2024 r. w wyniku konieczności zmiany założeń dotyczących koncepcji utworzenia sal przeszczepowych w nowym budynku. Inwestycja wymaga m.in. ingerencji w istniejące systemy wentylacji objęte gwarancją, a co za tym idzie uzgodnień z generalnym wykonawcą budowy w zakresie utrzymania praw z gwarancji i rękojmi. Jednocześnie określa się dla Szpitala dotację inwestycyjną w kwocie 6.000.000 zł na zakup wyposażenia Pracowni Endoskopowej - wież endoskopowych, aparatów usg, endoskopów, aparatów do znieczuleń, diatermii z modułem, stołów zabiegowych, szaf endoskopowych i myjni. </t>
  </si>
  <si>
    <t>Zakłady opiekuńczo-lecznicze i pielęgnacyjno-opiekuńcze</t>
  </si>
  <si>
    <t>W celu dostosowania planu do wielkości wynikających ze złożonych wniosków o płatności refundacyjne przez beneficjentów realizujących projekty w ramach RPO WK-P 2014-2020, zmniejsza się o kwotę 9.041 zł wydatki inwestycyjne na Poddziałanie 6.1.1 Inwestycje w infrastrukturę zdrowotną.</t>
  </si>
  <si>
    <t>Leczenie sanatoryjno-klimatyczne</t>
  </si>
  <si>
    <t>Zwiększa się o kwotę 3.500.000 zł wydatki zaplanowane na podwyższenie kapitału Spółki Przedsiębiorstwo Uzdrowisko Ciechocinek S.A. z przeznaczeniem na pokrycie zwiększonych kosztów realizacji inwestycji pn. "Wzrost dostępności do usług uzdrowiskowych poprzez przebudowę Szpitala Uzdrowiskowego nr III im. dra Markiewicza" po przeprowadzeniu postępowania przetargowego na przebudowę i nadbudowę Szpitala. Wniesienie kapitału nastąpi poprzez objęcie 350.000 zł nowych akcji o wartości nominalnej 10 zł każda</t>
  </si>
  <si>
    <t>Programy polityki zdrowotnej</t>
  </si>
  <si>
    <r>
      <t>Zmniejsza się o kwotę 312.500 zł wydatki zaplanowane na projekt pn.</t>
    </r>
    <r>
      <rPr>
        <i/>
        <sz val="10"/>
        <rFont val="Times New Roman"/>
        <family val="1"/>
        <charset val="238"/>
      </rPr>
      <t xml:space="preserve"> "Opracowanie programów profilaktycznych zapobiegających chorobom stanowiącym poważny problem w regionie" </t>
    </r>
    <r>
      <rPr>
        <sz val="10"/>
        <rFont val="Times New Roman"/>
        <family val="1"/>
        <charset val="238"/>
      </rPr>
      <t>realizowany w ramach Programu FEdKP 2021-2027, Działania 8.24 w związku z późnym ogłoszeniem postępowania przetargowego na opracowanie regionalnych programów zdrowotnych i braku możliwości wydatkowania środków w roku bieżącym. Środki przeniesione zostają na rok 2025. Nie zmienia się ogólna wartość projektu.</t>
    </r>
  </si>
  <si>
    <t>W celu dostosowania planu na płatności refundacyjne w ramach RPO WK-P 2014-2020 do kwot wynikających z wniosków złożonych przez beneficjentów realizujących projekty, zmniejsza się o kwotę 46.137 zł wydatki bieżące na współfinansowanie krajowe w ramach Poddziałania 9.3.1 Rozwój usług zdrowotnych.</t>
  </si>
  <si>
    <t>Zwiększa się wydatki:</t>
  </si>
  <si>
    <t xml:space="preserve"> - o kwotę 25.120.000 zł na podwyższenie kapitału Spółki Kujawsko-Pomorskie Inwestycje Medyczne Sp. z o.o. z przeznaczeniem na pokrycie
   kosztów związanych z realizacją inwestycji w ramach Kujawsko-Pomorskiego Programu Ochrony Zdrowia I i II;</t>
  </si>
  <si>
    <r>
      <t xml:space="preserve"> - o kwotę 2.191.428 zł, w tym na zadania bieżące o kwotę 35.406 zł oraz na zadania inwestycyjne o kwotę 2.156.022 zł na projekt pn. </t>
    </r>
    <r>
      <rPr>
        <i/>
        <sz val="10"/>
        <rFont val="Times New Roman"/>
        <family val="1"/>
        <charset val="238"/>
      </rPr>
      <t>"Doposażenie
   szpitali w województwie kujawsko-pomorskim związane z zapobieganiem, przeciwdziałaniem i zwalczaniem COVID-19"</t>
    </r>
    <r>
      <rPr>
        <sz val="10"/>
        <rFont val="Times New Roman"/>
        <family val="1"/>
        <charset val="238"/>
      </rPr>
      <t xml:space="preserve"> realizowany przez
   Urząd Marszałkowski w ramach RPO WK-P 2014-2020, Poddziałania 6.1.1 z przeznaczeniem na refundację wydatków poniesionych przez partnerów
   w 2023 r., zgodnie ze złożonymi wnioskami o płatność.</t>
    </r>
  </si>
  <si>
    <t>W celu dostosowania planu wydatków do wielkości prognozowanego współfinansowania krajowego dla projektów przewidzianych do realizacji w 2024 r. przez beneficjentów w ramach konkursów Programu Fundusze Europejskie dla Kujaw i Pomorza 2021-2027 ogłaszanych przez Instytucję Zarządzającą, zmniejsza się wydatki bieżące o kwotę 4.524 zł na Priorytet FEKP.08 Fundusze europejskie na wsparcie w obszarze rynku pracy, edukacji i włączenia społecznego.</t>
  </si>
  <si>
    <t>Pomoc społeczna</t>
  </si>
  <si>
    <t>Ośrodki wsparcia</t>
  </si>
  <si>
    <t>W celu dostosowania planu na płatności refundacyjne do wielkości wynikających ze złożonych wniosków przez beneficjentów realizujących projekty w ramach RPO WK-P 2014-2020, zmniejsza się o kwotę 930 zł wydatki bieżące na współfinansowanie krajowe w ramach Poddziałania 9.4.1 Rozwój podmiotów sektora ekonomii społecznej.</t>
  </si>
  <si>
    <t>Regionalne ośrodki polityki społecznej</t>
  </si>
  <si>
    <r>
      <t xml:space="preserve">Zmniejsza się o kwotę 315.000 zł wydatki na zadanie własne pn. </t>
    </r>
    <r>
      <rPr>
        <i/>
        <sz val="10"/>
        <rFont val="Times New Roman"/>
        <family val="1"/>
        <charset val="238"/>
      </rPr>
      <t xml:space="preserve">"Remonty" </t>
    </r>
    <r>
      <rPr>
        <sz val="10"/>
        <rFont val="Times New Roman"/>
        <family val="1"/>
        <charset val="238"/>
      </rPr>
      <t>ujęte w planie finansowym Regionalnego Ośrodka Polityki Społecznej w Toruniu w związku z:</t>
    </r>
  </si>
  <si>
    <t xml:space="preserve"> - odstąpieniem od naprawy pieca gazowego w wyniku braku dostępności części i konieczności zakupu nowego, co wiąże się z przerobieniem
   instalacji wewnątrz kotłowni;</t>
  </si>
  <si>
    <t xml:space="preserve"> - brakiem możliwości wymiany nawierzchni parkingu i pozostałych ciągów komunikacyjnych wraz z wykonaniem odwodnienia na skutek
   konieczności uzupełnienia kosztorysu o dodatkowe elementy niezbędne do uzyskania wszelkich pozwoleń.</t>
  </si>
  <si>
    <t>W celu dostosowania planu wydatków do wielkości prognozowanego współfinansowania krajowego dla projektów przewidzianych do realizacji przez beneficjentów w 2024 r. w ramach konkursów Programu Fundusze Europejskie dla Kujaw i Pomorza 2021-2027 ogłaszanych przez Instytucję Zarządzającą wprowadza się zmiany polegające na:</t>
  </si>
  <si>
    <t xml:space="preserve"> - zwiększeniu wydatków na Priorytet FEKP.06 Fundusze europejskie na rzecz zwiększenia dostępności regionalnej infrastruktury dla mieszkańców
   łącznie o kwotę 545.231 zł, w tym na zadania bieżące o kwotę 4.780 zł i na zadania inwestycyjne o kwotę 540.451 zł oraz przeniesieniu wydatków
   między podziałkami klasyfikacji budżetowej łącznie w kwocie 4.615 zł, w tym wydatków bieżących w kwocie 1.104 zł i wydatków inwestycyjnych 
   w kwocie 3.511 zł; </t>
  </si>
  <si>
    <t xml:space="preserve"> - zwiększeniu wydatków na Priorytet FEKP.08 Fundusze europejskie na wsparcie w obszarze rynku pracy, edukacji i włączenia społecznego łącznie
   o kwotę 3.035.863 zł, w tym na zadania bieżące o kwotę 2.184.712 zł i na zadania inwestycyjne o kwotę 851.151 zł oraz przeniesieniu wydatków
   inwestycyjnych  w kwocie 4 zł pomiędzy dotacjami dla podmiotów zaliczanych i niezaliczanych do sektora finansów publicznych
   sklasyfikowanych w tym samym paragrafie.</t>
  </si>
  <si>
    <t>Zmniejsza się wydatki na projekty realizowane przez Regionalny Ośrodek Polityki Społecznej w Toruniu w ramach Programu Fundusze Europejskie dla Kujaw i Pomorza 2021-2027:</t>
  </si>
  <si>
    <r>
      <t xml:space="preserve"> - o kwotę 1.731.988 zł na projekt pn. </t>
    </r>
    <r>
      <rPr>
        <i/>
        <sz val="10"/>
        <rFont val="Times New Roman"/>
        <family val="1"/>
        <charset val="238"/>
      </rPr>
      <t>"Kujawsko-Pomorska Teleopieka Etap I"</t>
    </r>
    <r>
      <rPr>
        <sz val="10"/>
        <rFont val="Times New Roman"/>
        <family val="1"/>
        <charset val="238"/>
      </rPr>
      <t xml:space="preserve"> (Działanie 8.24) w związku z przeniesieniem części środków, które 
   nie zostaną wydatkowane w roku bieżącym na rok 2026. Ogólna wartość projektu nie ulega zmianie. Ponadto dokonuje się przeniesienia wydatków
   w kwocie 544.500 zł pomiędzy dotacjami dla podmiotów zaliczanych i niezaliczanych do sektora finansów publicznych sklasyfikowanych w tym
   samym paragrafie w celu zabezpieczenia środków dla partnerów zgodnie ze zgłoszonymi potrzebami;</t>
    </r>
  </si>
  <si>
    <r>
      <t xml:space="preserve"> - o kwotę 402.111 zł na projekt pn. </t>
    </r>
    <r>
      <rPr>
        <i/>
        <sz val="10"/>
        <rFont val="Times New Roman"/>
        <family val="1"/>
        <charset val="238"/>
      </rPr>
      <t xml:space="preserve">"Trampolina 4 - etap I" </t>
    </r>
    <r>
      <rPr>
        <sz val="10"/>
        <rFont val="Times New Roman"/>
        <family val="1"/>
        <charset val="238"/>
      </rPr>
      <t>(Działanie 8.25) w związku z późnym uruchomieniem Młodzieżowych Centrów przez 
   partnera projektu oraz wydłużeniem procedury wyboru wykonawców doradztwa zawodowego, dodatkowych zajęć z języka angielskiego,
   matematyki i psychologa na skutek braku specjalistów na rynku. Niewydatkowane środki przeniesione zostają na rok 2026. Nie zmienia się ogólna
   wartość projektu.</t>
    </r>
  </si>
  <si>
    <t>W celu dostosowania planu do wielkości współfinansowania krajowego wynikającego ze złożonych wniosków o płatności refundacyjne przez beneficjentów realizujących projekty w ramach RPO WK-P 2014-2020, wprowadza się zmiany polegające na:</t>
  </si>
  <si>
    <t xml:space="preserve"> - zwiększeniu wydatków bieżących o kwotę 5.327 zł na Poddziałanie 6.1.2 Inwestycje w infrastrukturę społeczną przy jednoczesnym zmniejszeniu
   wydatków inwestycyjnych o kwotę 1.205 zł;</t>
  </si>
  <si>
    <t xml:space="preserve"> - zmniejszeniu wydatków bieżących na Poddziałanie 9.3.2 Rozwój usług społecznych o kwotę 95.855 zł.</t>
  </si>
  <si>
    <r>
      <t xml:space="preserve">W związku z informacją od Ministra Rodziny, Pracy i Polityki Społecznej o wysokości limitu środków na 2024 rok na pokrycie kosztów obsługi realizacji rozwiązań wynikających z ustawy z dnia 2 marca 2020 r. o szczególnych rozwiązaniach związanych z zapobieganiem, przeciwdziałaniem i zwalczaniem COVID-19, innych chorób zakaźnych oraz wywołanych nimi sytuacji kryzysowych (pismo: DF-II.0311.2.1.2024 z dnia 18 września 2024 r.), zwiększa się o kwotę 5.660,10 zł wydatki zaplanowane na zadanie pn. </t>
    </r>
    <r>
      <rPr>
        <i/>
        <sz val="10"/>
        <rFont val="Times New Roman"/>
        <family val="1"/>
        <charset val="238"/>
      </rPr>
      <t>"Fundusz Gwarantowanych Świadczeń Pracowniczych"</t>
    </r>
    <r>
      <rPr>
        <sz val="10"/>
        <rFont val="Times New Roman"/>
        <family val="1"/>
        <charset val="238"/>
      </rPr>
      <t xml:space="preserve"> realizowane przez Wojewódzki Urząd Pracy w Toruniu.</t>
    </r>
  </si>
  <si>
    <t>Wojewódzkie urzędy pracy</t>
  </si>
  <si>
    <r>
      <t xml:space="preserve">W planie finansowym Wojewódzkiego Urzędu Pracy w Toruniu określa się wydatki w kwocie 30.800 zł na zadanie inwestycyjne pn. </t>
    </r>
    <r>
      <rPr>
        <i/>
        <sz val="10"/>
        <rFont val="Times New Roman"/>
        <family val="1"/>
        <charset val="238"/>
      </rPr>
      <t xml:space="preserve">"Zakup licencji i wsparcia technicznego dla oprogramowania serwera". </t>
    </r>
    <r>
      <rPr>
        <sz val="10"/>
        <rFont val="Times New Roman"/>
        <family val="1"/>
        <charset val="238"/>
      </rPr>
      <t xml:space="preserve">Środki przeniesione zostają z zadania inwestycyjnego pn. </t>
    </r>
    <r>
      <rPr>
        <i/>
        <sz val="10"/>
        <rFont val="Times New Roman"/>
        <family val="1"/>
        <charset val="238"/>
      </rPr>
      <t>"Zakup przełącznika "core" sieci komputerowej LAN"</t>
    </r>
    <r>
      <rPr>
        <sz val="10"/>
        <rFont val="Times New Roman"/>
        <family val="1"/>
        <charset val="238"/>
      </rPr>
      <t xml:space="preserve"> w związku z mniejszymi kosztami realizacji zadania i uzyskaniem oszczędności.</t>
    </r>
  </si>
  <si>
    <t xml:space="preserve"> - o kwotę 250.000 zł na podwyższenie kapitału zakładowego Spółki Zakład Sprzętu Ortopedycznego i Rehabilitacyjnego Sp. z o.o. z przeznaczeniem
   na zabezpieczenie i ustabilizowanie sytuacji finansowej Spółki. Wniesienie kapitału nastąpi poprzez objęcie 500 nowych udziałów o wartości
   nominalnej 500 zł każdy;</t>
  </si>
  <si>
    <r>
      <t xml:space="preserve"> - o kwotę 29.380 zł na zadanie własne pn.</t>
    </r>
    <r>
      <rPr>
        <i/>
        <sz val="10"/>
        <rFont val="Times New Roman"/>
        <family val="1"/>
        <charset val="238"/>
      </rPr>
      <t xml:space="preserve"> "Wyrównywanie szans osób niepełnosprawnych"</t>
    </r>
    <r>
      <rPr>
        <sz val="10"/>
        <rFont val="Times New Roman"/>
        <family val="1"/>
        <charset val="238"/>
      </rPr>
      <t xml:space="preserve"> z przeznaczeniem na organizację wydarzeń
   świątecznych w Domach Pomocy Społecznej dla Dzieci i Młodzieży w Kamieniu Krajeńskim, Chełmnie i Grabiu, w których łącznie przebywa 
   139 osób z niepełnosprawnościami.</t>
    </r>
  </si>
  <si>
    <r>
      <t xml:space="preserve">Zmniejsza się o kwotę 743.712 zł wydatki zaplanowane na projekt pn. </t>
    </r>
    <r>
      <rPr>
        <i/>
        <sz val="10"/>
        <rFont val="Times New Roman"/>
        <family val="1"/>
        <charset val="238"/>
      </rPr>
      <t>"Rozwój NGO siłą Kujaw i Pomorza"</t>
    </r>
    <r>
      <rPr>
        <sz val="10"/>
        <rFont val="Times New Roman"/>
        <family val="1"/>
        <charset val="238"/>
      </rPr>
      <t xml:space="preserve"> realizowany przez Urząd Marszałkowski w ramach Programu FEdKP 2021-2027, Działania 8.21 w związku z długotrwałym okresem przygotowania dokumentów oraz narzędzi cyfrowych i aplikacji niezbędnych do uruchomienia procesu rekrutacji uczestników indywidualnych oraz wydłużeniem czasu na przyjmowanie dokumentów rekrutacyjnych i przesunięciem działań dotyczących wsparcia w formie grantu dla organizacji na realizację indywidualnych planów rozwoju. Niewydatkowane środki przeniesione zostają na rok 2026, ogólna wartość się nie zmienia.</t>
    </r>
  </si>
  <si>
    <t>W celu dostosowania planu wydatków do wielkości prognozowanego współfinansowania krajowego dla projektów przewidzianych do realizacji w 2024 r. przez beneficjentów w ramach Programu Fundusze Europejskie dla Kujaw i Pomorza 2021-2027, Priorytetu FEKP.08 Fundusze europejskie na wsparcie w obszarze rynku pracy, edukacji i włączenia społecznego zmniejsza się wydatki na konkursy ogłaszane przez Instytucję Zarządzającą łącznie o kwotę 15.793 zł, w tym na zadania bieżące o kwotę 15.790 zł oraz na zadania inwestycyjne o kwotę 3 zł.</t>
  </si>
  <si>
    <t>Zmniejsza się wydatki na jednoroczne zadania inwestycyjne ujęte w planie finansowym Regionalnego Ośrodka Polityki Społecznej w Toruniu, tj.:</t>
  </si>
  <si>
    <r>
      <t xml:space="preserve"> - o kwotę 660.000 zł na zadanie  pn. </t>
    </r>
    <r>
      <rPr>
        <i/>
        <sz val="10"/>
        <rFont val="Times New Roman"/>
        <family val="1"/>
        <charset val="238"/>
      </rPr>
      <t xml:space="preserve">"Przebudowa budynku nr 1 w obiekcie przy ul. M. Skłodowskiej-Curie 27/29 w Toruniu na potrzeby
   powstania Regionalnego Centrum Wsparcia i Aktywizacji" </t>
    </r>
    <r>
      <rPr>
        <sz val="10"/>
        <rFont val="Times New Roman"/>
        <family val="1"/>
        <charset val="238"/>
      </rPr>
      <t>w związku z wydłużeniem terminu opracowania koncepcji funkcjonalno-przestrzennej
   zleconej w ramach innego zadania, będącej warunkiem koniecznym do przygotowania dokumentacji projektowej i braku możliwości wydatkowania 
   środków do końca roku;</t>
    </r>
  </si>
  <si>
    <r>
      <t xml:space="preserve"> - o kwotę 620.000 zł na zadanie pn. </t>
    </r>
    <r>
      <rPr>
        <i/>
        <sz val="10"/>
        <rFont val="Times New Roman"/>
        <family val="1"/>
        <charset val="238"/>
      </rPr>
      <t xml:space="preserve">"Kompleksowa modernizacja energetyczna budynków zabytkowych, w tym budynku nr 3 przy 
   ul. Mickiewicza 24/26" </t>
    </r>
    <r>
      <rPr>
        <sz val="10"/>
        <rFont val="Times New Roman"/>
        <family val="1"/>
        <charset val="238"/>
      </rPr>
      <t>w związku z trwającymi ustaleniami w zakresie przeznaczenia budynku i jego przyszłej funkcji i braku możliwości
   przygotowania dokumentacji projektowej i projektu budowlanego wraz z pozwoleniem na budowę do końca roku.</t>
    </r>
  </si>
  <si>
    <t>Edukacyjna opieka wychowawcza</t>
  </si>
  <si>
    <t>Specjalne ośrodki szkolno-wychowawcze</t>
  </si>
  <si>
    <t xml:space="preserve">    - przeniesienie wydatków między podziałkami klasyfikacji budżetowej w kwocie 12.179 zł oraz zmniejszenie wydatków o kwotę 26.790 zł w planie 
      finansowym Kujawsko-Pomorskiego Specjalnego Ośrodka Szkolno-Wychowawczego Toruniu;</t>
  </si>
  <si>
    <t xml:space="preserve">    - przeniesienie wydatków między podziałkami klasyfikacji budżetowej w kwocie 930 zł oraz zmniejszenie wydatków o kwotę 158.101 zł w planie 
      finansowym Kujawsko-Pomorskiego Specjalnego Ośrodka Szkolno-Wychowawczego nr 1 w Bydgoszczy;</t>
  </si>
  <si>
    <t xml:space="preserve">    - przeniesienie wydatków między podziałkami klasyfikacji budżetowej w kwocie 3.415 zł oraz zwiększenie wydatków o kwotę 60.982 zł w planie 
      finansowym Kujawsko-Pomorskiego Specjalnego Ośrodka Szkolno-Wychowawczego nr 2 w Bydgoszczy;</t>
  </si>
  <si>
    <t xml:space="preserve">    - zmniejszenie wydatków o kwotę 16.319 zł w planie finansowym Kujawsko-Pomorskiego Specjalnego Ośrodka Szkolno-Wychowawczego 
      w Toruniu;</t>
  </si>
  <si>
    <t xml:space="preserve">    - zwiększenie wydatków o kwotę 8.454 zł w planie finansowym Kujawsko-Pomorskiego Specjalnego Ośrodka Szkolno-Wychowawczego nr 1 
      w Bydgoszczy;</t>
  </si>
  <si>
    <t xml:space="preserve">    - zmniejszenie wydatków o kwotę 5.274 zł w planie finansowym Kujawsko-Pomorskiego Specjalnego Ośrodka Szkolno-Wychowawczego nr 2 
      w Bydgoszczy;</t>
  </si>
  <si>
    <r>
      <t xml:space="preserve">W związku z zabezpieczeniem środków na nagrody jubileuszowe i odprawy emerytalne w planach finansowych poszczególnych jednostek oświatowych zmniejsza się o kwotę 537.389 zł wydatki na zadanie własne pn. </t>
    </r>
    <r>
      <rPr>
        <i/>
        <sz val="10"/>
        <rFont val="Times New Roman"/>
        <family val="1"/>
        <charset val="238"/>
      </rPr>
      <t>"Jednorazowe płatności jednostek oświatowych"</t>
    </r>
    <r>
      <rPr>
        <sz val="10"/>
        <rFont val="Times New Roman"/>
        <family val="1"/>
        <charset val="238"/>
      </rPr>
      <t xml:space="preserve"> ujęte w planie finansowym Urzędu Marszałkowskiego. </t>
    </r>
  </si>
  <si>
    <t>Wczesne wspomaganie rozwoju dziecka</t>
  </si>
  <si>
    <t xml:space="preserve">    - zmniejszenie wydatków o kwotę 97.237 zł w planie finansowym Kujawsko-Pomorskiego Specjalnego Ośrodka Szkolno-Wychowawczego
      Toruniu;</t>
  </si>
  <si>
    <t xml:space="preserve">    - zmniejszenie wydatków o kwotę 108.097 zł w planie finansowym Kujawsko-Pomorskiego Specjalnego Ośrodka Szkolno-Wychowawczego nr 1 
      w Bydgoszczy;</t>
  </si>
  <si>
    <t xml:space="preserve">    - przeniesienie wydatków między podziałkami klasyfikacji budżetowej w kwocie 23 zł oraz zmniejszenie wydatków o kwotę 941 zł w planie 
      finansowym Kujawsko-Pomorskiego Specjalnego Ośrodka Szkolno-Wychowawczego nr 2 w Bydgoszczy;</t>
  </si>
  <si>
    <t xml:space="preserve">    - zwiększenie wydatków o kwotę 9.394 zł w planie finansowym Kujawsko-Pomorskiego Specjalnego Ośrodka Szkolno-Wychowawczego 
      w Toruniu;</t>
  </si>
  <si>
    <t xml:space="preserve">    - zmniejszenie wydatków o kwotę 1.594 zł w planie finansowym Kujawsko-Pomorskiego Specjalnego Ośrodka Szkolno-Wychowawczego nr 1 
      w Bydgoszczy;</t>
  </si>
  <si>
    <t xml:space="preserve">    - zmniejszenie wydatków o kwotę 143 zł w planie finansowym Kujawsko-Pomorskiego Specjalnego Ośrodka Szkolno-Wychowawczego nr 2 
      w Bydgoszczy;</t>
  </si>
  <si>
    <r>
      <t xml:space="preserve">W związku z zabezpieczeniem środków na nagrody jubileuszowe i odprawy emerytalne w planach finansowych poszczególnych jednostek oświatowych zmniejsza się o kwotę 17.000 zł wydatki na zadanie własne pn. </t>
    </r>
    <r>
      <rPr>
        <i/>
        <sz val="10"/>
        <rFont val="Times New Roman"/>
        <family val="1"/>
        <charset val="238"/>
      </rPr>
      <t>"Jednorazowe płatności jednostek oświatowych"</t>
    </r>
    <r>
      <rPr>
        <sz val="10"/>
        <rFont val="Times New Roman"/>
        <family val="1"/>
        <charset val="238"/>
      </rPr>
      <t xml:space="preserve"> ujęte w planie finansowym Urzędu Marszałkowskiego. </t>
    </r>
  </si>
  <si>
    <t>Placówki wychowania pozaszkolnego</t>
  </si>
  <si>
    <r>
      <t xml:space="preserve">W związku z zabezpieczeniem środków na nagrody jubileuszowe i odprawy emerytalne w planach finansowych poszczególnych jednostek oświatowych zmniejsza się o kwotę 165.454 zł wydatki na zadanie własne pn. </t>
    </r>
    <r>
      <rPr>
        <i/>
        <sz val="10"/>
        <rFont val="Times New Roman"/>
        <family val="1"/>
        <charset val="238"/>
      </rPr>
      <t>"Jednorazowe płatności jednostek oświatowych"</t>
    </r>
    <r>
      <rPr>
        <sz val="10"/>
        <rFont val="Times New Roman"/>
        <family val="1"/>
        <charset val="238"/>
      </rPr>
      <t xml:space="preserve"> ujęte w planie finansowym Urzędu Marszałkowskiego. </t>
    </r>
  </si>
  <si>
    <t>Internaty i bursy szkolne</t>
  </si>
  <si>
    <t>Dokonuje się przeniesienia planowanych wydatków między podziałkami klasyfikacji budżetowej w kwocie 11.637 zł oraz zmniejszenia wydatków o kwotę 55.495 zł w bieżącym utrzymaniu Kujawsko-Pomorskiego Centrum Kształcenia Zawodowego w Bydgoszczy w celu dostosowania planu na wynagrodzenia i składki do przewidywanego wykonania.</t>
  </si>
  <si>
    <t>Pomoc materialne dla uczniów o charakterze motywacyjnym</t>
  </si>
  <si>
    <r>
      <t xml:space="preserve">Zmniejsza się o kwotę 216.000 zł wydatki na zadanie własne pn. </t>
    </r>
    <r>
      <rPr>
        <i/>
        <sz val="10"/>
        <rFont val="Times New Roman"/>
        <family val="1"/>
        <charset val="238"/>
      </rPr>
      <t xml:space="preserve">"Program stypendialny "Prymus Pomorza i Kujaw Plus" </t>
    </r>
    <r>
      <rPr>
        <sz val="10"/>
        <rFont val="Times New Roman"/>
        <family val="1"/>
        <charset val="238"/>
      </rPr>
      <t>ujęte w planie finansowym Urzędu Marszałkowskiego w Toruniu, tj. do łącznej kwoty przyznanych stypendiów na rok szkolny 2023/2024 dla uczniów uzdolnionych z klas VI-VIII szkół podstawowych i ogólnokształcących szkół muzycznych I stopnia, liceów ogólnokształcących,  liceów sztuk plastycznych i ogólnokształcących szkół muzycznych II stopnia oraz klas II pięcioletniego technikum i trzyletniej branżowej szkoły I stopnia z obszaru województwa kujawsko-pomorskiego, którzy nie uzyskali pomocy w ramach projektu finansowanego ze środków unijnych.</t>
    </r>
  </si>
  <si>
    <r>
      <t xml:space="preserve">Zwiększa się o kwotę 3.429 zł wydatki na zadanie pn. </t>
    </r>
    <r>
      <rPr>
        <i/>
        <sz val="10"/>
        <rFont val="Times New Roman"/>
        <family val="1"/>
        <charset val="238"/>
      </rPr>
      <t xml:space="preserve">"Doskonalenie nauczycieli" </t>
    </r>
    <r>
      <rPr>
        <sz val="10"/>
        <rFont val="Times New Roman"/>
        <family val="1"/>
        <charset val="238"/>
      </rPr>
      <t>w części ujętej w planie finansowym Kujawsko-Pomorskiego Specjalnego Ośrodka Szkolno-Wychowawczego nr 1 w Bydgoszczy w celu zabezpieczenia środków na refundację kosztów poniesionych przez nauczycieli na indywidualne formy kształcenia poniesionych.</t>
    </r>
  </si>
  <si>
    <r>
      <t xml:space="preserve">Zwiększa się o kwotę 6.522 zł wydatki zaplanowane na zadanie własne pn. </t>
    </r>
    <r>
      <rPr>
        <i/>
        <sz val="10"/>
        <rFont val="Times New Roman"/>
        <family val="1"/>
        <charset val="238"/>
      </rPr>
      <t xml:space="preserve">"Fundusz Świadczeń Socjalnych nauczycieli emerytów i rencistów" </t>
    </r>
    <r>
      <rPr>
        <sz val="10"/>
        <rFont val="Times New Roman"/>
        <family val="1"/>
        <charset val="238"/>
      </rPr>
      <t>w części ujętej w planie finansowym Kujawsko-Pomorskiego Specjalnego Ośrodka Szkolno-Wychowawczego nr 2 w Bydgoszczy w związku ze wzrostem przeciętnej liczby nauczycieli będących emerytami i rencistami oraz nauczycieli pobierających nauczycielskie świadczenie kompensacyjne, będącej podstawą do ustalenia odpisu.</t>
    </r>
  </si>
  <si>
    <r>
      <t>Zmniejsza się o kwotę 365.500 zł wydatki zaplanowane na zadanie własne pn.</t>
    </r>
    <r>
      <rPr>
        <i/>
        <sz val="10"/>
        <rFont val="Times New Roman"/>
        <family val="1"/>
        <charset val="238"/>
      </rPr>
      <t xml:space="preserve"> "Krzewienie tradycji harcerstwa",</t>
    </r>
    <r>
      <rPr>
        <sz val="10"/>
        <rFont val="Times New Roman"/>
        <family val="1"/>
        <charset val="238"/>
      </rPr>
      <t xml:space="preserve"> tj. do wysokości kosztów poniesionych na współorganizację przedsięwzięć z udziałem organizacji harcerskich.</t>
    </r>
  </si>
  <si>
    <t>Rodzina</t>
  </si>
  <si>
    <t>85595</t>
  </si>
  <si>
    <r>
      <t xml:space="preserve">Zmniejsza się o kwotę 999.998 zł wydatki zaplanowane na projekt pn. </t>
    </r>
    <r>
      <rPr>
        <i/>
        <sz val="10"/>
        <rFont val="Times New Roman"/>
        <family val="1"/>
        <charset val="238"/>
      </rPr>
      <t xml:space="preserve">"Rodzina w centrum Etap I" </t>
    </r>
    <r>
      <rPr>
        <sz val="10"/>
        <rFont val="Times New Roman"/>
        <family val="1"/>
        <charset val="238"/>
      </rPr>
      <t>realizowany przez Regionalny Ośrodek Polityki Społecznej w Toruniu w ramach Programu FEdKP 2021-2027, Działania 8.25 w związku aktualizacją harmonogramu działań i przeniesieniem części zakresu rzeczowo-finansowego na 2026 rok. Nie zmienia się ogólna wartość projektu.</t>
    </r>
  </si>
  <si>
    <t>Gospodarka komunalna i ochrona środowiska</t>
  </si>
  <si>
    <t>90095</t>
  </si>
  <si>
    <t>1) zwiększeniu wydatków na Działanie 6.2 Rewitalizacja obszarów miejskich i ich obszarów funkcjonalnych łącznie o kwotę 47.051 zł, w tym wydatki
    bieżące o kwotę 14 zł oraz wydatki inwestycyjne o kwotę 47.037 zł;</t>
  </si>
  <si>
    <t>2) zmniejszeniu wydatków na:</t>
  </si>
  <si>
    <t xml:space="preserve">    - Działanie 3.3 Efektywność energetyczna w sektorze publicznym i mieszkaniowym na zadania inwestycyjne o kwotę 1.700 zł;</t>
  </si>
  <si>
    <t xml:space="preserve">    - Poddziałanie 6.4.1 Rewitalizacja obszarów miejskich i ich obszarów funkcjonalnych w ramach ZIT na zadania inwestycyjne o kwotę 6.926 zł;</t>
  </si>
  <si>
    <t xml:space="preserve">    - Działanie 7.1 Rozwój lokalny kierowany przez społeczność łącznie o kwotę 30.832 zł, w tym wydatki bieżące o kwotę 1.114 zł oraz wydatki
      inwestycyjne o kwotę 29.718 zł;</t>
  </si>
  <si>
    <t>3) przeniesieniu wydatków bieżących między podziałkami klasyfikacji budżetowej w kwocie 861 zł w ramach Działania 7.1 Rozwój lokalny kierowany
    przez społeczność.</t>
  </si>
  <si>
    <t xml:space="preserve">W celu dostosowania planu wydatków do wielkości prognozowanego współfinansowania krajowego dla projektów przewidzianych do realizacji w 2024 r. przez beneficjentów w ramach konkursów Programu Fundusze Europejskie dla Kujaw i Pomorza 2021-2027 ogłaszanych przez Instytucję Zarządzającą, zwiększa się o kwotę 174.008 zł wydatki inwestycyjne na Priorytet FEKP.05 Fundusze europejskie na wzmacnianie potencjałów endogenicznych regionu przy jednoczesnym zmniejszeniu wydatków bieżących o kwotę 14.780 zł. </t>
  </si>
  <si>
    <t>Teatry</t>
  </si>
  <si>
    <t>W celu zabezpieczenia środków na bieżące funkcjonowanie, zwiększa się wydatki na działalność statutową:</t>
  </si>
  <si>
    <t xml:space="preserve"> - Opery Nova w Bydgoszczy o kwotę 446.625 zł;</t>
  </si>
  <si>
    <t xml:space="preserve"> - Teatru im. W. Horzycy w Toruniu o kwotę 309.750 zł, w tym o kwotę 168.000 zł na pokrycie zwiększonych kosztów produkcji spektakli oraz
   zwiększonych kosztów energii elektrycznej i cieplnej;</t>
  </si>
  <si>
    <t xml:space="preserve"> - Kujawsko-Pomorskiego Teatru Muzycznego w Toruniu o kwotę 984.500 zł, w tym o kwotę 950.000 zł na pokrycie kosztów zatrudnienia Inspicjenta
   oraz kosztów produkcji spektaklu pt. "Mikołajek" i najnowszego musicalu pt. "Jesus Christ Superstar".</t>
  </si>
  <si>
    <t>Filharmonie, orkiestry, chóry i kapele</t>
  </si>
  <si>
    <t>Zwiększa się o kwotę 200.100 zł wydatki zaplanowane na działalność statutową Filharmonii Pomorskiej w Bydgoszczy w celu zabezpieczenia środków na bieżące funkcjonowanie Instytucji.</t>
  </si>
  <si>
    <t>Domy i ośrodki kultury, świetlice i kluby</t>
  </si>
  <si>
    <t xml:space="preserve"> - Kujawsko-Pomorskiego Centrum Kultury w Bydgoszczy o kwotę 58.800 zł;</t>
  </si>
  <si>
    <t xml:space="preserve"> - Kujawsko-Pomorskiego Centrum Dziedzictwa w Toruniu o kwotę 19.500 zł;</t>
  </si>
  <si>
    <t xml:space="preserve"> - Kujawsko-Pomorskiego Centrum Edukacji i Innowacji w Toruniu o kwotę 17.625 zł, w tym o kwotę 4.500 zł na pokrycie kosztów zatrudnienia 
   koordynatowa merytorycznego sieci Astrobaz Kopernik w wymiarze 0,5 etatu; </t>
  </si>
  <si>
    <t xml:space="preserve"> - Wojewódzkiego Ośrodka Animacji Kultury w Toruniu o kwotę 238.820 zł, w tym o kwotę 200.000 zł z przeznaczeniem na pokrycie kosztów
   wypłaconych nagród jubileuszowych i odpraw emerytalnych, naprawy dachu oraz zwiększonych kosztów zużycia energii elektrycznej, usług
   ochroniarskich i odpisu na zakładowy fundusz świadczeń socjalnych;</t>
  </si>
  <si>
    <t xml:space="preserve"> - Ośrodka Chopinowskiego w Szafarni o kwotę 15.750 zł;</t>
  </si>
  <si>
    <t xml:space="preserve"> - Pałacu Lubostroń w Lubostroniu o kwotę 32.250 zł.</t>
  </si>
  <si>
    <t xml:space="preserve">W celu dostosowania planu wydatków do wielkości prognozowanego współfinansowania krajowego dla projektów przewidzianych do realizacji w 2024 r. przez beneficjentów w ramach konkursów Programu Fundusze Europejskie dla Kujaw i Pomorza 2021-2027 ogłaszanych przez Instytucję Pośredniczącą ZIT, zwiększa się o kwotę 208.839 zł wydatki inwestycyjne na Priorytet FEKP.05 Fundusze europejskie na wzmacnianie potencjałów endogenicznych regionu. </t>
  </si>
  <si>
    <t>Zmniejsza się:</t>
  </si>
  <si>
    <t xml:space="preserve"> - o kwotę 12.777 zł dotację bieżącą dla Wojewódzkiego Ośrodka Animacji Kultury w Toruniu na pokrycie kosztów wykonania klimatyzacji 
   w pomieszczeniach Ośrodka w Młynie Kultury, tj. do wysokości poniesionych kosztów;</t>
  </si>
  <si>
    <t xml:space="preserve"> - o kwotę 24.384 zł dotację bieżącą dla Ośrodka Chopinowskiego w Szafarni na pokrycie kosztów stworzenia nowej strony internetowej Ośrodka 
   w związku ze zmianą wartości zadania po wyborze najkorzystniejszej oferty w trybie zapytania o cenę;</t>
  </si>
  <si>
    <t xml:space="preserve"> - o kwotę 103.581 zł dotację inwestycyjną dla Kujawsko-Pomorskiego Centrum Dziedzictwa w Toruniu na zakup kompleksowego wyposażenia do
   domu Heleny Grossówny w postaci mebli, sprzętu biurowego i konferencyjnego, wyposażenia wystawienniczego oraz sprzętu elektronicznego 
   i komputerów w celu dostosowania obiektu do pełnienia nowych funkcji: konferencyjno-warsztatowej i wystawienniczej i utworzenia miejsca
   popularyzacji wiedzy artystycznej i o artystach regionu, w związku ze zmniejszeniem wartości zadania po uaktualnieniu zakresu rzeczowego
   i przeprowadzeniu postępowań przetargowych;</t>
  </si>
  <si>
    <r>
      <t xml:space="preserve"> - o kwotę 100.000 zł dotację inwestycyjną dla Kujawsko-Pomorskiego Centrum Edukacji i Innowacji w Toruniu na pokrycie kosztów opracowania
   koncepcji programu prac konserwatorskich dla Zespołu Pałacowo-Parkowego w Wieńcu, gmina Brześć Kujawski w związku z wycofaniem oferty
   przez podmiot, z którym prowadzone były negocjacje w trybie in house, w wyniku oszacowania wyższych kosztów realizacji przedsięwzięcia.
   Jednocześnie określa się dotację w kwocie 25.000 zł na wieloletnie zadanie inwestycyjne pn. </t>
    </r>
    <r>
      <rPr>
        <i/>
        <sz val="10"/>
        <rFont val="Times New Roman"/>
        <family val="1"/>
        <charset val="238"/>
      </rPr>
      <t>"Opracowanie koncepcji i programu prac
   konserwatorskich dla Zespołu Pałacowo-Parkowego w Wieńcu"</t>
    </r>
    <r>
      <rPr>
        <sz val="10"/>
        <rFont val="Times New Roman"/>
        <family val="1"/>
        <charset val="238"/>
      </rPr>
      <t xml:space="preserve"> przewidziane do realizacji przez K-PCEiI w Toruniu w latach 2024-2025. 
   W 2024 r. środki przeznaczone zostaną na pokrycie części kosztów przygotowania i przeprowadzenia postępowania o udzielenie zamówienia
   publicznego na wybór wykonawcy opracowania koncepcji, programu prac konserwatorskich oraz dokumentacji projektowej.</t>
    </r>
  </si>
  <si>
    <r>
      <t>Zmniejsza się dotację dla Kujawsko-Pomorskiego Centrum Dziedzictwa w Toruniu na wkład własny do projektu pn.</t>
    </r>
    <r>
      <rPr>
        <i/>
        <sz val="10"/>
        <rFont val="Times New Roman"/>
        <family val="1"/>
        <charset val="238"/>
      </rPr>
      <t xml:space="preserve"> "Muzeum Ziemiaństwa im. Rodziny Sczanieckich" w Nawrze" </t>
    </r>
    <r>
      <rPr>
        <sz val="10"/>
        <rFont val="Times New Roman"/>
        <family val="1"/>
        <charset val="238"/>
      </rPr>
      <t>realizowanego w ramach Programu FEdKP 2021-2027, Działania 6.12 łącznie o kwotę 5.152.200 zł, w tym na wydatki bieżące o kwotę 190.620 zł oraz na wydatki inwestycyjne o kwotę 4.961.580 zł w związku z późnym rozstrzygnięciem postępowania przetargowego na roboty budowlane i konserwatorskie i dostosowaniem zakresu rzeczowo-finansowego do harmonogramu przedstawionego przez  głównego wykonawcę. Środki przeniesione zostają na rok 2027. Ogólna wartość dotacji na wkład własny nie ulega zmianie.</t>
    </r>
  </si>
  <si>
    <t>Galerie i biura wystaw artystycznych</t>
  </si>
  <si>
    <t xml:space="preserve"> - Galerii i Ośrodka Plastycznej Twórczości Dziecka w Toruniu o kwotę 123.440 zł, w tym o kwotę 87.695 zł z przeznaczeniem na pokrycie kosztów
   wypłaconych nagród jubileuszowych i odprawy rentowej, zwiększonych kosztów ogrzewania w budynku przy Rynku Nowomiejskim oraz 
   kosztów utrzymania związanych z nową siedzibą w Młynie Kultury;</t>
  </si>
  <si>
    <t xml:space="preserve"> - Galerii Sztuki "Wozownia" w Toruniu o kwotę 61.672 zł, w tym o kwotę 39.922 zł na pokrycie kosztów wypłaty odprawy emerytalnej dla 
   pracownika administracji oraz na pokrycie zwiększonych kosztów zużycia energii elektrycznej, audyt energetyczny, naprawę c.o. i przegląd
   klimatyzacji.</t>
  </si>
  <si>
    <t xml:space="preserve">Zmniejsza się o kwotę 199.366 zł dotację inwestycyjną dla Galerii i Ośrodka Plastycznej Twórczości Dziecka w Toruniu na zakup nowego systemu oświetlenia i klimatyzacji do siedziby Galerii przy Rynku Nowomiejskim 17 w Toruniu w wyniku unieważnienia postępowania o udzielenie zamówienia publicznego i wydatkowania środków wyłącznie na wykonanie projektu technicznego i przeprowadzenie przetargu. </t>
  </si>
  <si>
    <t>1) Wojewódzkiej i Miejskiej Biblioteki Publicznej im. dr Witolda Bełzy w Bydgoszczy o kwotę 203.070 zł;</t>
  </si>
  <si>
    <t>2) Wojewódzkiej Biblioteki Publicznej - Książnicy Kopernikańskiej w Toruniu:</t>
  </si>
  <si>
    <t xml:space="preserve">   - w części finansowanej ze środków własnych województwa o kwotę 201.645 zł;</t>
  </si>
  <si>
    <t xml:space="preserve">   - w części  finansowanej z dotacji od Miasta Torunia o kwotę 200.000 zł w związku z aneksem zawartym do Porozumienia w sprawie powierzenia 
     Wojewódzkiej Bibliotece Publicznej - Książnicy Kopernikańskiej w Toruniu zadań Gminy wynikających z ustawy z dnia 27 czerwca 1997 r. 
     o bibliotekach, zwiększającym wysokość dotacji w 2024 r. na dofinansowanie bieżącej działalności sieci filii Biblioteki. </t>
  </si>
  <si>
    <t>Muzea</t>
  </si>
  <si>
    <t xml:space="preserve"> - Muzeum Ziemi Kujawskiej i Dobrzyńskiej we Włocławku o kwotę 116.250 zł, </t>
  </si>
  <si>
    <t xml:space="preserve"> - Muzeum Etnograficznego w Toruniu o kwotę 279.668 zł, w tym o kwotę 152.798 zł z przeznaczeniem na pokrycie kosztów wypłaconych nagród
   jubileuszowych i odpraw emerytalnych oraz kosztów opracowania ekspertyzy stanu ochrony przeciwpożarowej i projektu gospodarki
   drzewostanem;</t>
  </si>
  <si>
    <t xml:space="preserve"> - Muzeum Archeologicznego w Biskupinie o kwotę 72.540 zł.</t>
  </si>
  <si>
    <t xml:space="preserve">Zmniejsza się o kwotę 14.200 zł dotację inwestycyjną dla Muzeum Archeologicznego w Biskupinie na wykonanie przewiertu i przyłącza wodociągowego tj. do rzeczywistych kosztów realizacji zadania. </t>
  </si>
  <si>
    <r>
      <t xml:space="preserve"> - o kwotę 200.120 zł na zadanie własne pn. </t>
    </r>
    <r>
      <rPr>
        <i/>
        <sz val="10"/>
        <rFont val="Times New Roman"/>
        <family val="1"/>
        <charset val="238"/>
      </rPr>
      <t xml:space="preserve">"Upowszechnianie kultury" </t>
    </r>
    <r>
      <rPr>
        <sz val="10"/>
        <rFont val="Times New Roman"/>
        <family val="1"/>
        <charset val="238"/>
      </rPr>
      <t>w związku z mniejszymi kosztami organizowanych przedsięwzięć oraz
   mniejszą ilością wniosków o współfinansowanie wydarzeń kulturalnych w regionie;</t>
    </r>
  </si>
  <si>
    <r>
      <t xml:space="preserve"> - o kwotę 50.570 zł na zadanie własne pn. </t>
    </r>
    <r>
      <rPr>
        <i/>
        <sz val="10"/>
        <rFont val="Times New Roman"/>
        <family val="1"/>
        <charset val="238"/>
      </rPr>
      <t xml:space="preserve">"Zadania w zakresie kultury - wkłady własne" </t>
    </r>
    <r>
      <rPr>
        <sz val="10"/>
        <rFont val="Times New Roman"/>
        <family val="1"/>
        <charset val="238"/>
      </rPr>
      <t>w celu urealnienia planu dotacji na zadania inwestycyjne
   do wielkości wkładu własnego wojewódzkich instytucji kultury wniesionego przy realizacji przedsięwzięć dofinansowanych z programów
   operacyjnych Ministra Kultury i Dziedzictwa Narodowego.</t>
    </r>
  </si>
  <si>
    <r>
      <t xml:space="preserve">Zwiększa się o kwotę 435.500 zł wydatki zaplanowane na zadanie własne pn. </t>
    </r>
    <r>
      <rPr>
        <i/>
        <sz val="10"/>
        <rFont val="Times New Roman"/>
        <family val="1"/>
        <charset val="238"/>
      </rPr>
      <t xml:space="preserve">"Organizacja wydarzeń kulturalnych na terenie województwa kujawsko-pomorskiego" </t>
    </r>
    <r>
      <rPr>
        <sz val="10"/>
        <rFont val="Times New Roman"/>
        <family val="1"/>
        <charset val="238"/>
      </rPr>
      <t>z przeznaczeniem na realizację przedsięwzięć kulturalnych mających wpływ na wzmocnienie marki regionu i wzrost jego atrakcyjności.</t>
    </r>
  </si>
  <si>
    <t>Parki krajobrazowe</t>
  </si>
  <si>
    <t>Dokonuje się zmian w bieżącym utrzymaniu parków krajobrazowych:</t>
  </si>
  <si>
    <t xml:space="preserve">    - zwiększenie wydatków o kwotę 4.313 zł w planie finansowym Brodnickiego Parku Krajobrazowego;</t>
  </si>
  <si>
    <t xml:space="preserve">    - zwiększenie wydatków o kwotę 10.778 zł w planie finansowym Górznieńsko-Lidzbarskiego Parku Krajobrazowego;</t>
  </si>
  <si>
    <t xml:space="preserve">    - zwiększenie wydatków o kwotę 12.165 zł w planie finansowym Krajeńskiego Parku Krajobrazowego;</t>
  </si>
  <si>
    <t xml:space="preserve">    - przeniesienie planowanych wydatków między podziałkami klasyfikacji budżetowej w kwocie 1.821 zł oraz zmniejszenie wydatków o kwotę 
      27.811 zł w planie finansowym Nadgoplańskiego Parku Tysiąclecia;</t>
  </si>
  <si>
    <t xml:space="preserve">    - przeniesienie planowanych wydatków między podziałkami klasyfikacji budżetowej w kwocie 1.551 zł oraz zmniejszenie wydatków o kwotę 
      32.444 zł w planie finansowym Tucholskiego Parku Krajobrazowego;</t>
  </si>
  <si>
    <t xml:space="preserve">    - zwiększenie wydatków o kwotę 14.371 zł w planie finansowym Wdeckiego Parku Krajobrazowego;</t>
  </si>
  <si>
    <t xml:space="preserve">    - zwiększenie wydatków 18.628 zł w planie finansowym Zespołu Parków Krajobrazowych nad Dolną Wisłą;</t>
  </si>
  <si>
    <t>2) w grupie pozostałych wydatków bieżących poprzez zwiększenie wydatków:</t>
  </si>
  <si>
    <t xml:space="preserve">    - o kwotę 4.289 zł w planie finansowym Gostynińsko-Włocławskiego Parku Krajobrazowego z przeznaczeniem na naprawę samochodu 
      służbowego;</t>
  </si>
  <si>
    <t xml:space="preserve">    - o kwotę 42.402 zł w planie finansowym Zespołu Parków Krajobrazowych nad Dolną Wisłą z przeznaczeniem na zakup narzędzi do bieżących 
      napraw, skrzyni i pasów transportowych do przyczepek, paliwa do samochodów służbowych, opłatę za przetarcie i transport drewna do
      budowy wiat dla owiec oraz na pokrycie kosztów sądowych w sprawie przeciwko wykonawcy robót budowlanych w Dusocinie.</t>
  </si>
  <si>
    <r>
      <t xml:space="preserve"> - o kwotę 33.250 zł na zadanie własne pn.</t>
    </r>
    <r>
      <rPr>
        <i/>
        <sz val="10"/>
        <rFont val="Times New Roman"/>
        <family val="1"/>
        <charset val="238"/>
      </rPr>
      <t xml:space="preserve"> "Prace pielęgnacyjne na terenach ochrony lęgowej ptaków będących w trwałym zarządzie 
   Gostynińsko-Włocławskiego Parku Krajobrazowego"</t>
    </r>
    <r>
      <rPr>
        <sz val="10"/>
        <rFont val="Times New Roman"/>
        <family val="1"/>
        <charset val="238"/>
      </rPr>
      <t xml:space="preserve"> realizowane przez</t>
    </r>
    <r>
      <rPr>
        <i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Gostynińsko-Włocławski Park Krajobrazowy w związku z mniejszymi
   wpływami z Agencji Restrukturyzacji i Modernizacji Rolnictwa z tytułu płatności rolnośrodowiskowych i koniecznością zmniejszenia zakresu
   rzeczowego zadania;</t>
    </r>
  </si>
  <si>
    <r>
      <t xml:space="preserve"> - o kwotę 200.000 zł na zadanie własne pn. </t>
    </r>
    <r>
      <rPr>
        <i/>
        <sz val="10"/>
        <rFont val="Times New Roman"/>
        <family val="1"/>
        <charset val="238"/>
      </rPr>
      <t xml:space="preserve">"Przygotowanie dokumentacji na potrzeby realizacji projektów w ramach FEdKP 2021-2027" 
  </t>
    </r>
    <r>
      <rPr>
        <sz val="10"/>
        <rFont val="Times New Roman"/>
        <family val="1"/>
        <charset val="238"/>
      </rPr>
      <t xml:space="preserve"> w planie finansowym Urzędu Marszałkowskiego w związku z uzyskaniem refundacji kosztów przygotowania dokumentacji aplikacyjnej 
   dla projektu pn. "Zielone znam - o zielone dbam - edukacja ekologiczna w parkach krajobrazowych" w ramach Programu FEdKP 2021-2027;</t>
    </r>
  </si>
  <si>
    <r>
      <t xml:space="preserve"> - o kwotę 827.800 zł na projekt pn.</t>
    </r>
    <r>
      <rPr>
        <i/>
        <sz val="10"/>
        <rFont val="Times New Roman"/>
        <family val="1"/>
        <charset val="238"/>
      </rPr>
      <t xml:space="preserve"> "Zielone znam - o zielone dbam - edukacja ekologiczna w parkach krajobrazowych"</t>
    </r>
    <r>
      <rPr>
        <sz val="10"/>
        <rFont val="Times New Roman"/>
        <family val="1"/>
        <charset val="238"/>
      </rPr>
      <t xml:space="preserve"> realizowany przez Urząd
   Marszałkowski w Toruniu w ramach Programu FEdKP 2021-2027, Działania 2.15 w związku z późnym przyznaniem dofinansowania i brakiem
   możliwości wydatkowania środków w roku bieżącym. Niezrealizowany zakres rzeczowo-finansowy przeniesiony zostaje na lata następne.</t>
    </r>
  </si>
  <si>
    <r>
      <t>W zadaniu pn.</t>
    </r>
    <r>
      <rPr>
        <i/>
        <sz val="10"/>
        <rFont val="Times New Roman"/>
        <family val="1"/>
        <charset val="238"/>
      </rPr>
      <t xml:space="preserve"> "Przygotowanie dokumentacji na potrzeby realizacji projektów w ramach FEdKP 2021-2027" </t>
    </r>
    <r>
      <rPr>
        <sz val="10"/>
        <rFont val="Times New Roman"/>
        <family val="1"/>
        <charset val="238"/>
      </rPr>
      <t xml:space="preserve">w części ujętej w planie finansowym Wdeckiego Parku Krajobrazowego dokonuje się przeniesienia wydatków między podziałkami klasyfikacji budżetowej w kwocie 2.530 zł poprzez zmniejszenie wydatków inwestycyjnych przy jednoczesnym zwiększeniu wydatków bieżących. Zmiana wynika z konieczności zabezpieczenia środków na pokrycie kosztów opracowania planu inwestycji i wniosku o dofinansowanie dla projektu pn. "Rozpoznanie i czynna ochrona dziedzictwa Rezerwatu BiosferyBory Tucholskie" w wysokości odpowiadającej najkorzystniejszej ofercie. </t>
    </r>
  </si>
  <si>
    <t xml:space="preserve">Kultura fizyczna </t>
  </si>
  <si>
    <t>Obiekty sportowe</t>
  </si>
  <si>
    <t>W celu dostosowania planu do wielkości prognozowanego współfinansowania krajowego dla projektów przewidzianych do realizacji w 2024 r. przez beneficjentów w ramach konkursów Programu Fundusze Europejskie dla Kujaw i Pomorza 2021-2027 ogłaszanych przez Instytucję Pośredniczącą ZIT, zwiększa się wydatki na Priorytet FEKP.05 Fundusze europejskie na wzmacnianie potencjałów endogenicznych regionu łącznie o kwotę 388.597 zł, w tym wydatki bieżące o kwotę 3.599 zł oraz na wydatki inwestycyjne 384.998 zł.</t>
  </si>
  <si>
    <t>Zadania w zakresie kultury fizycznej</t>
  </si>
  <si>
    <t>Zmniejsza się o kwotę 2.537.000 zł dotację inwestycyjną dla Politechniki Bydgoskiej im. Jana i Jędrzeja Śniadeckich na dofinansowanie II etapu budowy Akademickiego Centrum Sportu w celu dostosowania planu do wartości umowy dotacyjnej.</t>
  </si>
  <si>
    <t>5. Ocena skutków regulacji:</t>
  </si>
  <si>
    <t>Zmiany w treści uchwały:</t>
  </si>
  <si>
    <t>1.</t>
  </si>
  <si>
    <t>§ 1 ust. 1 dotyczący dochodów budżetowych</t>
  </si>
  <si>
    <t>2.</t>
  </si>
  <si>
    <t>§ 1 ust. 1 pkt 1 dotyczący dochodów bieżących</t>
  </si>
  <si>
    <t>3.</t>
  </si>
  <si>
    <t>§ 1 ust. 1 pkt 2 dotyczący dochodów majątkowych</t>
  </si>
  <si>
    <t>4.</t>
  </si>
  <si>
    <t>§ 2 ust.1 dotyczący wydatków budżetowych</t>
  </si>
  <si>
    <t>5.</t>
  </si>
  <si>
    <t>§ 2 ust.1 pkt 1 dotyczący wydatków bieżących</t>
  </si>
  <si>
    <t>6.</t>
  </si>
  <si>
    <t>§ 2 ust.1 pkt 2 dotyczący wydatków majątkowych</t>
  </si>
  <si>
    <t>7.</t>
  </si>
  <si>
    <t xml:space="preserve">§ 3 ust. 1 dotyczący deficytu budżetowego </t>
  </si>
  <si>
    <t>8.</t>
  </si>
  <si>
    <t>§ 3 ust. 1 pkt 3 dotyczący pokrycia deficytu budżetowego przychodami stanowiącymi wolne środki, o których mowa w art. 217 ust. 2 pkt 6 ustawy o finansach publicznych</t>
  </si>
  <si>
    <t>9.</t>
  </si>
  <si>
    <t>§ 3 ust. 2 dotyczący przychodów budżetowych</t>
  </si>
  <si>
    <t>10.</t>
  </si>
  <si>
    <t xml:space="preserve">§ 4 pkt 2 dotyczący wydatków na spłatę przypadających w 2024 roku zgodnie z zawartymi umowami potencjalnych zobowiązań z tytułu udzielonych przez Województwo poręczeń i gwarancji </t>
  </si>
  <si>
    <t>11.</t>
  </si>
  <si>
    <t>§ 5 pkt 2 dotyczący rezerw celowych</t>
  </si>
  <si>
    <t>12.</t>
  </si>
  <si>
    <t>§ 5 pkt 2 lit. c dotyczący rezerwy celowej na wydatki remontowe jednostek organizacyjnych</t>
  </si>
  <si>
    <t>13.</t>
  </si>
  <si>
    <t>§ 5 pkt 2 lit. d dotyczący rezerwy celowej na regulację wynagrodzeń</t>
  </si>
  <si>
    <t>14.</t>
  </si>
  <si>
    <t>§ 5 pkt 2 lit. f dotyczący rezerwy celowej na wydatki inwestycyjne jednostek organizacyjnych</t>
  </si>
  <si>
    <t>15.</t>
  </si>
  <si>
    <t>§ 7 ust. 1 dotyczący dotacji udzielanych z budżetu województwa</t>
  </si>
  <si>
    <t>16.</t>
  </si>
  <si>
    <t>§ 7 ust. 1 pkt 1 dotyczący dotacji udzielanych z budżetu województwa jednostkom sektora finansów publicznych</t>
  </si>
  <si>
    <t>17.</t>
  </si>
  <si>
    <t>§ 7 ust. 1 pkt 2 dotyczący dotacji udzielanych z budżetu województwa jednostkom spoza sektora finansów publicznych</t>
  </si>
  <si>
    <t>18.</t>
  </si>
  <si>
    <t>§ 7 ust. 2 dotyczący dotacji przedmiotowych udzielanych z budżetu województwa dla przewoźników komunikacji kolejowej z tytułu świadczonych usług w zakresie publicznego transportu zbiorowego</t>
  </si>
  <si>
    <t>19.</t>
  </si>
  <si>
    <t xml:space="preserve">§ 8 ust. 3 dotyczący dochodów z Rządowego Funduszu Rozwoju Dróg </t>
  </si>
  <si>
    <t>20.</t>
  </si>
  <si>
    <t xml:space="preserve">§ 8 ust. 3 dotyczący wydatków na budowę i przebudowę dróg wojewódzkich </t>
  </si>
  <si>
    <t>21.</t>
  </si>
  <si>
    <t xml:space="preserve">§ 8 ust. 13a dotyczący dochodów z Funduszu Pomocy oraz wydatków na realizację zadań na rzecz pomocy obywatelom Ukrainy </t>
  </si>
  <si>
    <t>22.</t>
  </si>
  <si>
    <t>§ 12 pkt 1 dotyczący dochodów gromadzonych na wydzielonych rachunkach przez jednostki budżetowe prowadzące działalność określoną w ustawie Prawo oświatowe</t>
  </si>
  <si>
    <t>23.</t>
  </si>
  <si>
    <t>§ 12 pkt 2 dotyczący wydatków finansowanych dochodami gromadzonymi na wydzielonych rachunkach przez jednostki budżetowe prowadzące działalność określoną w ustawie Prawo oświatowe</t>
  </si>
  <si>
    <t>Zmiany załączników do uchwały budżetowej:</t>
  </si>
  <si>
    <t>Załącznik nr 1 "Dochody budżetu Województwa Kujawsko-Pomorskiego wg źródeł pochodzenia. Plan na 2024 rok";</t>
  </si>
  <si>
    <t>Załącznik nr 2 "Dochody budżetu Województwa Kujawsko-Pomorskiego wg klasyfikacji budżetowej. Plan na 2024 rok";</t>
  </si>
  <si>
    <t>Załącznik nr 3 "Wydatki budżetu Województwa Kujawsko-Pomorskiego wg grup wydatków. Plan na 2024 rok";</t>
  </si>
  <si>
    <t>Załącznik nr 4 "Wydatki budżetu Województwa Kujawsko-Pomorskiego wg klasyfikacji budżetowej. Plan na 2024 rok";</t>
  </si>
  <si>
    <t>Załącznik nr 5 "Wynik budżetowy i finansowy. Plan na 2024 rok";</t>
  </si>
  <si>
    <t>Załącznik nr 6 "Projekty i działania realizowane w ramach Regionalnego Programu Operacyjnego Województwa Kujawsko-Pomorskiego 2014-2020. Plan na 2024 rok";</t>
  </si>
  <si>
    <t>Załącznik nr 7 "Projekty i działania realizowane w ramach Programu Fundusze Europejskie dla Kujaw i Pomorza 2021-2027. Plan na 2024 rok";</t>
  </si>
  <si>
    <t>Załącznik nr 9 "Wydatki na zadania inwestycyjne. Plan na 2024 rok";</t>
  </si>
  <si>
    <t>Załącznik nr 10 "Dotacje udzielane z budżetu Województwa Kujawsko-Pomorskiego. Plan na 2024 rok";</t>
  </si>
  <si>
    <t>Załącznik nr 11 "Dochody i wydatki na zadania związane ze szczególnymi zasadami wykonywania budżetu . Plan na 2024 rok";</t>
  </si>
  <si>
    <t>Załącznik nr 14 "Dochody i wydatki na zadania realizowane w drodze umów i porozumień między jednostkami samorządu terytorialnego. Plan na 2024 rok";</t>
  </si>
  <si>
    <t>Załącznik nr 15 "Dochody gromadzone na wydzielonych rachunkach oraz wydatki nimi finansowane. Plan na 2024 rok".</t>
  </si>
  <si>
    <t>III.</t>
  </si>
  <si>
    <t>Wynik budżetowy i finansowy na 2024 rok</t>
  </si>
  <si>
    <t xml:space="preserve">             </t>
  </si>
  <si>
    <t>Zmianie ulega załącznik nr 5 do uchwały budżetowej pn. "Wynik budżetowy i finansowy. Plan na 2024 rok" w związku ze zmniejszeniem:</t>
  </si>
  <si>
    <t>1)</t>
  </si>
  <si>
    <t>planowanych dochodów o kwotę 755.070,90 zł, tj. do kwoty 1.925.735.670,44 zł;</t>
  </si>
  <si>
    <t>2)</t>
  </si>
  <si>
    <t>planowanych wydatków o kwotę 51.184.212,90 zł, tj. do kwoty 1.936.546.781,84 zł;</t>
  </si>
  <si>
    <t>3)</t>
  </si>
  <si>
    <t>planowanych przychodów o kwotę 50.429.142,00 zł, tj. do kwoty 24.811.111,40 zł, w wyniku zmniejszenia wolnych środków, o których mowa w art. 217 ust. 2 pkt 6 ustawy o finansach publicznych na sfinansowanie planowanego deficytu budżetowego o kwotę  50.429.142,00 zł do kwoty 0 zł;</t>
  </si>
  <si>
    <t>4)</t>
  </si>
  <si>
    <t>planowanego deficytu budżetowego o kwotę 50.429.142,00 zł, tj. do kwoty 10.811.111,40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</si>
</sst>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zł&quot;"/>
    <numFmt numFmtId="165" formatCode="#,##0\ [$zł-415];[Red]\-#,##0\ [$zł-415]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5"/>
      <name val="Times New Roman"/>
      <family val="1"/>
      <charset val="238"/>
    </font>
    <font>
      <sz val="10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rgb="FF000000"/>
      <name val="Calibri"/>
      <family val="2"/>
      <charset val="238"/>
    </font>
    <font>
      <sz val="9.5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10" fillId="0" borderId="0"/>
    <xf numFmtId="0" fontId="2" fillId="0" borderId="0"/>
    <xf numFmtId="0" fontId="1" fillId="0" borderId="0"/>
  </cellStyleXfs>
  <cellXfs count="131">
    <xf numFmtId="0" fontId="0" fillId="0" borderId="0" xfId="0"/>
    <xf numFmtId="0" fontId="4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4" fillId="0" borderId="0" xfId="1" applyFont="1" applyAlignment="1">
      <alignment horizontal="justify" vertical="center" wrapText="1"/>
    </xf>
    <xf numFmtId="0" fontId="6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7" fillId="0" borderId="1" xfId="1" applyFont="1" applyBorder="1" applyAlignment="1">
      <alignment horizontal="center" vertical="center" wrapText="1"/>
    </xf>
    <xf numFmtId="3" fontId="7" fillId="0" borderId="1" xfId="1" applyNumberFormat="1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horizontal="justify" vertical="top" wrapText="1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0" fontId="9" fillId="2" borderId="0" xfId="1" applyFont="1" applyFill="1" applyAlignment="1">
      <alignment horizontal="center"/>
    </xf>
    <xf numFmtId="0" fontId="9" fillId="2" borderId="0" xfId="1" applyFont="1" applyFill="1" applyAlignment="1">
      <alignment wrapText="1"/>
    </xf>
    <xf numFmtId="3" fontId="9" fillId="2" borderId="0" xfId="1" applyNumberFormat="1" applyFont="1" applyFill="1"/>
    <xf numFmtId="0" fontId="9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 wrapText="1"/>
    </xf>
    <xf numFmtId="0" fontId="4" fillId="0" borderId="0" xfId="1" applyFont="1"/>
    <xf numFmtId="0" fontId="6" fillId="0" borderId="4" xfId="1" applyFont="1" applyBorder="1" applyAlignment="1">
      <alignment horizontal="center" vertical="center"/>
    </xf>
    <xf numFmtId="0" fontId="6" fillId="0" borderId="4" xfId="1" applyFont="1" applyBorder="1" applyAlignment="1">
      <alignment vertical="center" wrapText="1"/>
    </xf>
    <xf numFmtId="4" fontId="4" fillId="0" borderId="4" xfId="1" applyNumberFormat="1" applyFont="1" applyBorder="1" applyAlignment="1">
      <alignment vertical="center"/>
    </xf>
    <xf numFmtId="4" fontId="6" fillId="0" borderId="4" xfId="1" applyNumberFormat="1" applyFont="1" applyBorder="1" applyAlignment="1">
      <alignment vertical="center"/>
    </xf>
    <xf numFmtId="49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vertical="center" wrapText="1"/>
    </xf>
    <xf numFmtId="0" fontId="6" fillId="0" borderId="4" xfId="2" applyFont="1" applyBorder="1" applyAlignment="1">
      <alignment horizontal="center" vertical="center"/>
    </xf>
    <xf numFmtId="0" fontId="6" fillId="0" borderId="4" xfId="2" applyFont="1" applyBorder="1" applyAlignment="1">
      <alignment vertical="center" wrapText="1"/>
    </xf>
    <xf numFmtId="4" fontId="6" fillId="0" borderId="4" xfId="2" applyNumberFormat="1" applyFont="1" applyBorder="1" applyAlignment="1">
      <alignment vertical="center"/>
    </xf>
    <xf numFmtId="0" fontId="6" fillId="0" borderId="0" xfId="2" applyFont="1" applyAlignment="1">
      <alignment vertical="center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 wrapText="1"/>
    </xf>
    <xf numFmtId="4" fontId="8" fillId="0" borderId="0" xfId="2" applyNumberFormat="1" applyFont="1" applyAlignment="1">
      <alignment vertical="center"/>
    </xf>
    <xf numFmtId="0" fontId="8" fillId="0" borderId="0" xfId="2" applyFont="1" applyAlignment="1">
      <alignment vertical="center"/>
    </xf>
    <xf numFmtId="0" fontId="6" fillId="0" borderId="4" xfId="1" applyFont="1" applyBorder="1" applyAlignment="1">
      <alignment horizontal="center" vertical="top"/>
    </xf>
    <xf numFmtId="4" fontId="6" fillId="0" borderId="4" xfId="1" applyNumberFormat="1" applyFont="1" applyBorder="1"/>
    <xf numFmtId="0" fontId="8" fillId="0" borderId="5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top"/>
    </xf>
    <xf numFmtId="0" fontId="8" fillId="0" borderId="5" xfId="1" applyFont="1" applyBorder="1" applyAlignment="1">
      <alignment vertical="center" wrapText="1"/>
    </xf>
    <xf numFmtId="4" fontId="8" fillId="0" borderId="5" xfId="1" applyNumberFormat="1" applyFont="1" applyBorder="1"/>
    <xf numFmtId="3" fontId="8" fillId="0" borderId="0" xfId="1" applyNumberFormat="1" applyFont="1" applyAlignment="1">
      <alignment vertical="center"/>
    </xf>
    <xf numFmtId="0" fontId="8" fillId="0" borderId="0" xfId="1" applyFont="1" applyAlignment="1">
      <alignment horizontal="center" vertical="top"/>
    </xf>
    <xf numFmtId="0" fontId="8" fillId="0" borderId="0" xfId="1" applyFont="1" applyAlignment="1">
      <alignment wrapText="1"/>
    </xf>
    <xf numFmtId="4" fontId="8" fillId="0" borderId="0" xfId="1" applyNumberFormat="1" applyFont="1"/>
    <xf numFmtId="0" fontId="4" fillId="0" borderId="0" xfId="1" applyFont="1" applyAlignment="1">
      <alignment horizontal="center" wrapText="1"/>
    </xf>
    <xf numFmtId="164" fontId="4" fillId="0" borderId="0" xfId="1" applyNumberFormat="1" applyFont="1" applyAlignment="1">
      <alignment horizontal="right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center" vertical="center" wrapText="1"/>
    </xf>
    <xf numFmtId="164" fontId="4" fillId="0" borderId="0" xfId="1" applyNumberFormat="1" applyFont="1" applyAlignment="1">
      <alignment horizontal="right" vertical="center" wrapText="1"/>
    </xf>
    <xf numFmtId="0" fontId="4" fillId="0" borderId="0" xfId="2" applyFont="1" applyAlignment="1">
      <alignment horizontal="center" wrapText="1"/>
    </xf>
    <xf numFmtId="165" fontId="4" fillId="0" borderId="0" xfId="2" applyNumberFormat="1" applyFont="1" applyAlignment="1">
      <alignment horizontal="right" wrapText="1"/>
    </xf>
    <xf numFmtId="0" fontId="10" fillId="0" borderId="0" xfId="2"/>
    <xf numFmtId="0" fontId="4" fillId="0" borderId="0" xfId="2" applyFont="1"/>
    <xf numFmtId="0" fontId="4" fillId="0" borderId="0" xfId="2" applyFont="1" applyAlignment="1">
      <alignment horizontal="center" vertical="center" wrapText="1"/>
    </xf>
    <xf numFmtId="165" fontId="4" fillId="0" borderId="0" xfId="2" applyNumberFormat="1" applyFont="1" applyAlignment="1">
      <alignment horizontal="right" vertical="center" wrapText="1"/>
    </xf>
    <xf numFmtId="0" fontId="4" fillId="0" borderId="0" xfId="1" applyFont="1" applyAlignment="1">
      <alignment vertical="center" wrapText="1"/>
    </xf>
    <xf numFmtId="0" fontId="6" fillId="0" borderId="0" xfId="1" applyFont="1"/>
    <xf numFmtId="0" fontId="8" fillId="0" borderId="0" xfId="1" applyFont="1" applyAlignment="1">
      <alignment horizontal="justify" vertical="center" wrapText="1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6" fillId="0" borderId="4" xfId="1" applyFont="1" applyBorder="1" applyAlignment="1">
      <alignment wrapText="1"/>
    </xf>
    <xf numFmtId="49" fontId="6" fillId="0" borderId="4" xfId="1" applyNumberFormat="1" applyFont="1" applyBorder="1" applyAlignment="1">
      <alignment horizontal="center" vertical="center"/>
    </xf>
    <xf numFmtId="49" fontId="8" fillId="0" borderId="0" xfId="2" applyNumberFormat="1" applyFont="1" applyAlignment="1">
      <alignment horizontal="center" vertical="center"/>
    </xf>
    <xf numFmtId="49" fontId="8" fillId="0" borderId="0" xfId="1" applyNumberFormat="1" applyFont="1" applyAlignment="1">
      <alignment horizontal="center" vertical="top"/>
    </xf>
    <xf numFmtId="3" fontId="4" fillId="0" borderId="0" xfId="1" applyNumberFormat="1" applyFont="1" applyAlignment="1">
      <alignment vertical="center"/>
    </xf>
    <xf numFmtId="3" fontId="6" fillId="0" borderId="4" xfId="1" applyNumberFormat="1" applyFont="1" applyBorder="1" applyAlignment="1">
      <alignment vertical="center" wrapText="1"/>
    </xf>
    <xf numFmtId="3" fontId="8" fillId="0" borderId="0" xfId="1" applyNumberFormat="1" applyFont="1" applyAlignment="1">
      <alignment vertical="center" wrapText="1"/>
    </xf>
    <xf numFmtId="49" fontId="4" fillId="0" borderId="0" xfId="1" applyNumberFormat="1" applyFont="1" applyAlignment="1">
      <alignment horizontal="justify" vertical="center" wrapText="1"/>
    </xf>
    <xf numFmtId="0" fontId="8" fillId="0" borderId="0" xfId="4" applyFont="1" applyAlignment="1">
      <alignment horizontal="center" vertical="center"/>
    </xf>
    <xf numFmtId="0" fontId="8" fillId="0" borderId="0" xfId="4" applyFont="1" applyAlignment="1">
      <alignment horizontal="center" vertical="top"/>
    </xf>
    <xf numFmtId="0" fontId="8" fillId="0" borderId="0" xfId="4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1" applyFont="1" applyAlignment="1">
      <alignment vertical="top"/>
    </xf>
    <xf numFmtId="0" fontId="6" fillId="0" borderId="4" xfId="4" applyFont="1" applyBorder="1" applyAlignment="1">
      <alignment horizontal="center" vertical="center"/>
    </xf>
    <xf numFmtId="0" fontId="6" fillId="0" borderId="4" xfId="4" applyFont="1" applyBorder="1" applyAlignment="1">
      <alignment vertical="center" wrapText="1"/>
    </xf>
    <xf numFmtId="4" fontId="6" fillId="0" borderId="4" xfId="4" applyNumberFormat="1" applyFont="1" applyBorder="1" applyAlignment="1">
      <alignment vertical="center"/>
    </xf>
    <xf numFmtId="0" fontId="6" fillId="0" borderId="0" xfId="4" applyFont="1" applyAlignment="1">
      <alignment vertical="center"/>
    </xf>
    <xf numFmtId="0" fontId="8" fillId="0" borderId="0" xfId="1" applyFont="1" applyAlignment="1">
      <alignment horizontal="left" vertical="center" wrapText="1"/>
    </xf>
    <xf numFmtId="4" fontId="8" fillId="0" borderId="0" xfId="1" applyNumberFormat="1" applyFont="1" applyAlignment="1">
      <alignment horizontal="right" vertical="center"/>
    </xf>
    <xf numFmtId="0" fontId="6" fillId="0" borderId="6" xfId="1" applyFont="1" applyBorder="1" applyAlignment="1">
      <alignment horizontal="center" vertical="center"/>
    </xf>
    <xf numFmtId="0" fontId="6" fillId="0" borderId="6" xfId="1" applyFont="1" applyBorder="1" applyAlignment="1">
      <alignment vertical="center" wrapText="1"/>
    </xf>
    <xf numFmtId="4" fontId="6" fillId="0" borderId="6" xfId="1" applyNumberFormat="1" applyFont="1" applyBorder="1" applyAlignment="1">
      <alignment vertical="center"/>
    </xf>
    <xf numFmtId="3" fontId="6" fillId="2" borderId="7" xfId="1" applyNumberFormat="1" applyFont="1" applyFill="1" applyBorder="1"/>
    <xf numFmtId="0" fontId="6" fillId="0" borderId="0" xfId="1" applyFont="1" applyAlignment="1">
      <alignment horizontal="left"/>
    </xf>
    <xf numFmtId="0" fontId="4" fillId="0" borderId="1" xfId="1" applyFont="1" applyBorder="1" applyAlignment="1">
      <alignment horizontal="center" vertical="center"/>
    </xf>
    <xf numFmtId="4" fontId="4" fillId="0" borderId="10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vertical="center"/>
    </xf>
    <xf numFmtId="0" fontId="6" fillId="0" borderId="0" xfId="4" applyFont="1" applyAlignment="1">
      <alignment horizontal="left" vertical="center"/>
    </xf>
    <xf numFmtId="4" fontId="4" fillId="0" borderId="13" xfId="1" applyNumberFormat="1" applyFont="1" applyBorder="1" applyAlignment="1">
      <alignment vertical="center"/>
    </xf>
    <xf numFmtId="4" fontId="4" fillId="0" borderId="13" xfId="2" applyNumberFormat="1" applyFont="1" applyBorder="1" applyAlignment="1">
      <alignment vertical="center"/>
    </xf>
    <xf numFmtId="4" fontId="11" fillId="0" borderId="1" xfId="1" applyNumberFormat="1" applyFont="1" applyBorder="1" applyAlignment="1">
      <alignment vertical="center"/>
    </xf>
    <xf numFmtId="4" fontId="12" fillId="0" borderId="0" xfId="0" applyNumberFormat="1" applyFont="1" applyAlignment="1">
      <alignment vertical="center"/>
    </xf>
    <xf numFmtId="0" fontId="12" fillId="0" borderId="0" xfId="0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4" fillId="0" borderId="0" xfId="4" applyFont="1" applyAlignment="1">
      <alignment horizontal="justify" vertical="center" wrapText="1"/>
    </xf>
    <xf numFmtId="0" fontId="4" fillId="0" borderId="0" xfId="4" applyFont="1" applyAlignment="1">
      <alignment vertical="center"/>
    </xf>
    <xf numFmtId="0" fontId="4" fillId="0" borderId="0" xfId="1" applyFont="1" applyAlignment="1">
      <alignment wrapText="1"/>
    </xf>
    <xf numFmtId="0" fontId="4" fillId="0" borderId="0" xfId="1" applyFont="1" applyAlignment="1">
      <alignment horizontal="right" vertical="center" wrapText="1"/>
    </xf>
    <xf numFmtId="0" fontId="4" fillId="0" borderId="0" xfId="1" applyFont="1" applyAlignment="1">
      <alignment horizontal="right" vertical="top" wrapText="1"/>
    </xf>
    <xf numFmtId="0" fontId="4" fillId="0" borderId="0" xfId="1" applyFont="1" applyAlignment="1">
      <alignment horizontal="center" vertical="top"/>
    </xf>
    <xf numFmtId="0" fontId="4" fillId="0" borderId="0" xfId="1" applyFont="1" applyAlignment="1">
      <alignment vertical="top"/>
    </xf>
    <xf numFmtId="3" fontId="4" fillId="0" borderId="0" xfId="1" applyNumberFormat="1" applyFont="1"/>
    <xf numFmtId="0" fontId="3" fillId="0" borderId="0" xfId="1" applyFont="1" applyAlignment="1">
      <alignment horizont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justify" vertical="center" wrapText="1"/>
    </xf>
    <xf numFmtId="0" fontId="4" fillId="0" borderId="0" xfId="1" applyFont="1" applyAlignment="1">
      <alignment horizontal="justify" wrapText="1"/>
    </xf>
    <xf numFmtId="0" fontId="7" fillId="0" borderId="2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 wrapText="1"/>
    </xf>
    <xf numFmtId="0" fontId="4" fillId="0" borderId="0" xfId="1" applyFont="1" applyAlignment="1">
      <alignment horizontal="left" vertical="center" wrapText="1"/>
    </xf>
    <xf numFmtId="0" fontId="4" fillId="0" borderId="0" xfId="1" applyFont="1" applyAlignment="1">
      <alignment horizontal="left" wrapText="1"/>
    </xf>
    <xf numFmtId="0" fontId="4" fillId="0" borderId="0" xfId="2" applyFont="1" applyAlignment="1">
      <alignment horizontal="left" wrapText="1"/>
    </xf>
    <xf numFmtId="0" fontId="4" fillId="0" borderId="0" xfId="2" applyFont="1" applyAlignment="1">
      <alignment horizontal="left" vertical="center" wrapText="1"/>
    </xf>
    <xf numFmtId="0" fontId="4" fillId="0" borderId="0" xfId="3" applyFont="1" applyAlignment="1">
      <alignment horizontal="justify" vertical="center" wrapText="1"/>
    </xf>
    <xf numFmtId="0" fontId="9" fillId="2" borderId="7" xfId="1" applyFont="1" applyFill="1" applyBorder="1" applyAlignment="1">
      <alignment horizontal="left"/>
    </xf>
    <xf numFmtId="0" fontId="4" fillId="0" borderId="8" xfId="1" applyFont="1" applyBorder="1" applyAlignment="1">
      <alignment horizontal="justify" vertical="center" wrapText="1"/>
    </xf>
    <xf numFmtId="0" fontId="4" fillId="0" borderId="9" xfId="1" applyFont="1" applyBorder="1" applyAlignment="1">
      <alignment horizontal="justify" vertical="center" wrapText="1"/>
    </xf>
    <xf numFmtId="0" fontId="4" fillId="0" borderId="11" xfId="1" applyFont="1" applyBorder="1" applyAlignment="1">
      <alignment horizontal="left" vertical="center" wrapText="1"/>
    </xf>
    <xf numFmtId="0" fontId="4" fillId="0" borderId="12" xfId="1" applyFont="1" applyBorder="1" applyAlignment="1">
      <alignment horizontal="left" vertical="center" wrapText="1"/>
    </xf>
    <xf numFmtId="0" fontId="4" fillId="0" borderId="8" xfId="4" applyFont="1" applyBorder="1" applyAlignment="1">
      <alignment horizontal="left" vertical="center" wrapText="1"/>
    </xf>
    <xf numFmtId="0" fontId="1" fillId="0" borderId="9" xfId="4" applyBorder="1"/>
    <xf numFmtId="0" fontId="4" fillId="0" borderId="10" xfId="1" applyFont="1" applyBorder="1" applyAlignment="1">
      <alignment horizontal="left" vertical="center" wrapText="1"/>
    </xf>
    <xf numFmtId="0" fontId="4" fillId="0" borderId="8" xfId="1" applyFont="1" applyBorder="1" applyAlignment="1">
      <alignment horizontal="left" vertical="center" wrapText="1"/>
    </xf>
    <xf numFmtId="0" fontId="2" fillId="0" borderId="9" xfId="1" applyBorder="1"/>
    <xf numFmtId="0" fontId="9" fillId="2" borderId="0" xfId="1" applyFont="1" applyFill="1" applyAlignment="1">
      <alignment horizontal="left" wrapText="1"/>
    </xf>
    <xf numFmtId="0" fontId="4" fillId="0" borderId="13" xfId="1" applyFont="1" applyBorder="1" applyAlignment="1">
      <alignment horizontal="left" vertical="center" wrapText="1"/>
    </xf>
    <xf numFmtId="0" fontId="4" fillId="0" borderId="0" xfId="4" applyFont="1" applyAlignment="1">
      <alignment horizontal="justify" vertical="center" wrapText="1"/>
    </xf>
    <xf numFmtId="0" fontId="4" fillId="0" borderId="0" xfId="0" applyFont="1" applyAlignment="1">
      <alignment horizontal="justify" vertical="center" wrapText="1"/>
    </xf>
    <xf numFmtId="0" fontId="4" fillId="0" borderId="0" xfId="1" applyFont="1" applyAlignment="1">
      <alignment horizontal="justify" vertical="top" wrapText="1"/>
    </xf>
  </cellXfs>
  <cellStyles count="5">
    <cellStyle name="Normalny" xfId="0" builtinId="0"/>
    <cellStyle name="Normalny 2" xfId="1" xr:uid="{59458449-C7C4-4A50-BAD9-E2025A623A30}"/>
    <cellStyle name="Normalny 3 2" xfId="3" xr:uid="{BF87B26C-E1F2-4AEE-9777-768B41A46666}"/>
    <cellStyle name="Normalny 4" xfId="4" xr:uid="{FA0DE311-7D54-4707-8EEF-09E692D9576D}"/>
    <cellStyle name="Normalny 5" xfId="2" xr:uid="{46DE452C-27E0-43F6-A418-0552864ACE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5AB63-E103-43B5-ACB9-35E28E2645FF}">
  <dimension ref="A1:GK609"/>
  <sheetViews>
    <sheetView tabSelected="1" view="pageBreakPreview" zoomScaleNormal="100" zoomScaleSheetLayoutView="100" workbookViewId="0">
      <selection activeCell="C626" sqref="C626"/>
    </sheetView>
  </sheetViews>
  <sheetFormatPr defaultRowHeight="12.75" x14ac:dyDescent="0.2"/>
  <cols>
    <col min="1" max="1" width="3.28515625" style="17" customWidth="1"/>
    <col min="2" max="2" width="6.5703125" style="17" customWidth="1"/>
    <col min="3" max="3" width="43.28515625" style="99" customWidth="1"/>
    <col min="4" max="4" width="15.28515625" style="104" customWidth="1"/>
    <col min="5" max="5" width="13.7109375" style="104" customWidth="1"/>
    <col min="6" max="6" width="13.140625" style="104" customWidth="1"/>
    <col min="7" max="7" width="12.7109375" style="104" customWidth="1"/>
    <col min="8" max="8" width="14.5703125" style="104" customWidth="1"/>
    <col min="9" max="237" width="9.140625" style="19"/>
    <col min="238" max="238" width="3.28515625" style="19" customWidth="1"/>
    <col min="239" max="239" width="6.5703125" style="19" customWidth="1"/>
    <col min="240" max="240" width="43.28515625" style="19" customWidth="1"/>
    <col min="241" max="241" width="15.28515625" style="19" customWidth="1"/>
    <col min="242" max="242" width="13.7109375" style="19" customWidth="1"/>
    <col min="243" max="243" width="13.140625" style="19" customWidth="1"/>
    <col min="244" max="244" width="12.7109375" style="19" customWidth="1"/>
    <col min="245" max="245" width="14.5703125" style="19" customWidth="1"/>
    <col min="246" max="246" width="14.42578125" style="19" customWidth="1"/>
    <col min="247" max="247" width="14.7109375" style="19" customWidth="1"/>
    <col min="248" max="248" width="18.7109375" style="19" customWidth="1"/>
    <col min="249" max="249" width="17" style="19" customWidth="1"/>
    <col min="250" max="250" width="16.85546875" style="19" customWidth="1"/>
    <col min="251" max="251" width="15.42578125" style="19" customWidth="1"/>
    <col min="252" max="252" width="17" style="19" customWidth="1"/>
    <col min="253" max="493" width="9.140625" style="19"/>
    <col min="494" max="494" width="3.28515625" style="19" customWidth="1"/>
    <col min="495" max="495" width="6.5703125" style="19" customWidth="1"/>
    <col min="496" max="496" width="43.28515625" style="19" customWidth="1"/>
    <col min="497" max="497" width="15.28515625" style="19" customWidth="1"/>
    <col min="498" max="498" width="13.7109375" style="19" customWidth="1"/>
    <col min="499" max="499" width="13.140625" style="19" customWidth="1"/>
    <col min="500" max="500" width="12.7109375" style="19" customWidth="1"/>
    <col min="501" max="501" width="14.5703125" style="19" customWidth="1"/>
    <col min="502" max="502" width="14.42578125" style="19" customWidth="1"/>
    <col min="503" max="503" width="14.7109375" style="19" customWidth="1"/>
    <col min="504" max="504" width="18.7109375" style="19" customWidth="1"/>
    <col min="505" max="505" width="17" style="19" customWidth="1"/>
    <col min="506" max="506" width="16.85546875" style="19" customWidth="1"/>
    <col min="507" max="507" width="15.42578125" style="19" customWidth="1"/>
    <col min="508" max="508" width="17" style="19" customWidth="1"/>
    <col min="509" max="749" width="9.140625" style="19"/>
    <col min="750" max="750" width="3.28515625" style="19" customWidth="1"/>
    <col min="751" max="751" width="6.5703125" style="19" customWidth="1"/>
    <col min="752" max="752" width="43.28515625" style="19" customWidth="1"/>
    <col min="753" max="753" width="15.28515625" style="19" customWidth="1"/>
    <col min="754" max="754" width="13.7109375" style="19" customWidth="1"/>
    <col min="755" max="755" width="13.140625" style="19" customWidth="1"/>
    <col min="756" max="756" width="12.7109375" style="19" customWidth="1"/>
    <col min="757" max="757" width="14.5703125" style="19" customWidth="1"/>
    <col min="758" max="758" width="14.42578125" style="19" customWidth="1"/>
    <col min="759" max="759" width="14.7109375" style="19" customWidth="1"/>
    <col min="760" max="760" width="18.7109375" style="19" customWidth="1"/>
    <col min="761" max="761" width="17" style="19" customWidth="1"/>
    <col min="762" max="762" width="16.85546875" style="19" customWidth="1"/>
    <col min="763" max="763" width="15.42578125" style="19" customWidth="1"/>
    <col min="764" max="764" width="17" style="19" customWidth="1"/>
    <col min="765" max="1005" width="9.140625" style="19"/>
    <col min="1006" max="1006" width="3.28515625" style="19" customWidth="1"/>
    <col min="1007" max="1007" width="6.5703125" style="19" customWidth="1"/>
    <col min="1008" max="1008" width="43.28515625" style="19" customWidth="1"/>
    <col min="1009" max="1009" width="15.28515625" style="19" customWidth="1"/>
    <col min="1010" max="1010" width="13.7109375" style="19" customWidth="1"/>
    <col min="1011" max="1011" width="13.140625" style="19" customWidth="1"/>
    <col min="1012" max="1012" width="12.7109375" style="19" customWidth="1"/>
    <col min="1013" max="1013" width="14.5703125" style="19" customWidth="1"/>
    <col min="1014" max="1014" width="14.42578125" style="19" customWidth="1"/>
    <col min="1015" max="1015" width="14.7109375" style="19" customWidth="1"/>
    <col min="1016" max="1016" width="18.7109375" style="19" customWidth="1"/>
    <col min="1017" max="1017" width="17" style="19" customWidth="1"/>
    <col min="1018" max="1018" width="16.85546875" style="19" customWidth="1"/>
    <col min="1019" max="1019" width="15.42578125" style="19" customWidth="1"/>
    <col min="1020" max="1020" width="17" style="19" customWidth="1"/>
    <col min="1021" max="1261" width="9.140625" style="19"/>
    <col min="1262" max="1262" width="3.28515625" style="19" customWidth="1"/>
    <col min="1263" max="1263" width="6.5703125" style="19" customWidth="1"/>
    <col min="1264" max="1264" width="43.28515625" style="19" customWidth="1"/>
    <col min="1265" max="1265" width="15.28515625" style="19" customWidth="1"/>
    <col min="1266" max="1266" width="13.7109375" style="19" customWidth="1"/>
    <col min="1267" max="1267" width="13.140625" style="19" customWidth="1"/>
    <col min="1268" max="1268" width="12.7109375" style="19" customWidth="1"/>
    <col min="1269" max="1269" width="14.5703125" style="19" customWidth="1"/>
    <col min="1270" max="1270" width="14.42578125" style="19" customWidth="1"/>
    <col min="1271" max="1271" width="14.7109375" style="19" customWidth="1"/>
    <col min="1272" max="1272" width="18.7109375" style="19" customWidth="1"/>
    <col min="1273" max="1273" width="17" style="19" customWidth="1"/>
    <col min="1274" max="1274" width="16.85546875" style="19" customWidth="1"/>
    <col min="1275" max="1275" width="15.42578125" style="19" customWidth="1"/>
    <col min="1276" max="1276" width="17" style="19" customWidth="1"/>
    <col min="1277" max="1517" width="9.140625" style="19"/>
    <col min="1518" max="1518" width="3.28515625" style="19" customWidth="1"/>
    <col min="1519" max="1519" width="6.5703125" style="19" customWidth="1"/>
    <col min="1520" max="1520" width="43.28515625" style="19" customWidth="1"/>
    <col min="1521" max="1521" width="15.28515625" style="19" customWidth="1"/>
    <col min="1522" max="1522" width="13.7109375" style="19" customWidth="1"/>
    <col min="1523" max="1523" width="13.140625" style="19" customWidth="1"/>
    <col min="1524" max="1524" width="12.7109375" style="19" customWidth="1"/>
    <col min="1525" max="1525" width="14.5703125" style="19" customWidth="1"/>
    <col min="1526" max="1526" width="14.42578125" style="19" customWidth="1"/>
    <col min="1527" max="1527" width="14.7109375" style="19" customWidth="1"/>
    <col min="1528" max="1528" width="18.7109375" style="19" customWidth="1"/>
    <col min="1529" max="1529" width="17" style="19" customWidth="1"/>
    <col min="1530" max="1530" width="16.85546875" style="19" customWidth="1"/>
    <col min="1531" max="1531" width="15.42578125" style="19" customWidth="1"/>
    <col min="1532" max="1532" width="17" style="19" customWidth="1"/>
    <col min="1533" max="1773" width="9.140625" style="19"/>
    <col min="1774" max="1774" width="3.28515625" style="19" customWidth="1"/>
    <col min="1775" max="1775" width="6.5703125" style="19" customWidth="1"/>
    <col min="1776" max="1776" width="43.28515625" style="19" customWidth="1"/>
    <col min="1777" max="1777" width="15.28515625" style="19" customWidth="1"/>
    <col min="1778" max="1778" width="13.7109375" style="19" customWidth="1"/>
    <col min="1779" max="1779" width="13.140625" style="19" customWidth="1"/>
    <col min="1780" max="1780" width="12.7109375" style="19" customWidth="1"/>
    <col min="1781" max="1781" width="14.5703125" style="19" customWidth="1"/>
    <col min="1782" max="1782" width="14.42578125" style="19" customWidth="1"/>
    <col min="1783" max="1783" width="14.7109375" style="19" customWidth="1"/>
    <col min="1784" max="1784" width="18.7109375" style="19" customWidth="1"/>
    <col min="1785" max="1785" width="17" style="19" customWidth="1"/>
    <col min="1786" max="1786" width="16.85546875" style="19" customWidth="1"/>
    <col min="1787" max="1787" width="15.42578125" style="19" customWidth="1"/>
    <col min="1788" max="1788" width="17" style="19" customWidth="1"/>
    <col min="1789" max="2029" width="9.140625" style="19"/>
    <col min="2030" max="2030" width="3.28515625" style="19" customWidth="1"/>
    <col min="2031" max="2031" width="6.5703125" style="19" customWidth="1"/>
    <col min="2032" max="2032" width="43.28515625" style="19" customWidth="1"/>
    <col min="2033" max="2033" width="15.28515625" style="19" customWidth="1"/>
    <col min="2034" max="2034" width="13.7109375" style="19" customWidth="1"/>
    <col min="2035" max="2035" width="13.140625" style="19" customWidth="1"/>
    <col min="2036" max="2036" width="12.7109375" style="19" customWidth="1"/>
    <col min="2037" max="2037" width="14.5703125" style="19" customWidth="1"/>
    <col min="2038" max="2038" width="14.42578125" style="19" customWidth="1"/>
    <col min="2039" max="2039" width="14.7109375" style="19" customWidth="1"/>
    <col min="2040" max="2040" width="18.7109375" style="19" customWidth="1"/>
    <col min="2041" max="2041" width="17" style="19" customWidth="1"/>
    <col min="2042" max="2042" width="16.85546875" style="19" customWidth="1"/>
    <col min="2043" max="2043" width="15.42578125" style="19" customWidth="1"/>
    <col min="2044" max="2044" width="17" style="19" customWidth="1"/>
    <col min="2045" max="2285" width="9.140625" style="19"/>
    <col min="2286" max="2286" width="3.28515625" style="19" customWidth="1"/>
    <col min="2287" max="2287" width="6.5703125" style="19" customWidth="1"/>
    <col min="2288" max="2288" width="43.28515625" style="19" customWidth="1"/>
    <col min="2289" max="2289" width="15.28515625" style="19" customWidth="1"/>
    <col min="2290" max="2290" width="13.7109375" style="19" customWidth="1"/>
    <col min="2291" max="2291" width="13.140625" style="19" customWidth="1"/>
    <col min="2292" max="2292" width="12.7109375" style="19" customWidth="1"/>
    <col min="2293" max="2293" width="14.5703125" style="19" customWidth="1"/>
    <col min="2294" max="2294" width="14.42578125" style="19" customWidth="1"/>
    <col min="2295" max="2295" width="14.7109375" style="19" customWidth="1"/>
    <col min="2296" max="2296" width="18.7109375" style="19" customWidth="1"/>
    <col min="2297" max="2297" width="17" style="19" customWidth="1"/>
    <col min="2298" max="2298" width="16.85546875" style="19" customWidth="1"/>
    <col min="2299" max="2299" width="15.42578125" style="19" customWidth="1"/>
    <col min="2300" max="2300" width="17" style="19" customWidth="1"/>
    <col min="2301" max="2541" width="9.140625" style="19"/>
    <col min="2542" max="2542" width="3.28515625" style="19" customWidth="1"/>
    <col min="2543" max="2543" width="6.5703125" style="19" customWidth="1"/>
    <col min="2544" max="2544" width="43.28515625" style="19" customWidth="1"/>
    <col min="2545" max="2545" width="15.28515625" style="19" customWidth="1"/>
    <col min="2546" max="2546" width="13.7109375" style="19" customWidth="1"/>
    <col min="2547" max="2547" width="13.140625" style="19" customWidth="1"/>
    <col min="2548" max="2548" width="12.7109375" style="19" customWidth="1"/>
    <col min="2549" max="2549" width="14.5703125" style="19" customWidth="1"/>
    <col min="2550" max="2550" width="14.42578125" style="19" customWidth="1"/>
    <col min="2551" max="2551" width="14.7109375" style="19" customWidth="1"/>
    <col min="2552" max="2552" width="18.7109375" style="19" customWidth="1"/>
    <col min="2553" max="2553" width="17" style="19" customWidth="1"/>
    <col min="2554" max="2554" width="16.85546875" style="19" customWidth="1"/>
    <col min="2555" max="2555" width="15.42578125" style="19" customWidth="1"/>
    <col min="2556" max="2556" width="17" style="19" customWidth="1"/>
    <col min="2557" max="2797" width="9.140625" style="19"/>
    <col min="2798" max="2798" width="3.28515625" style="19" customWidth="1"/>
    <col min="2799" max="2799" width="6.5703125" style="19" customWidth="1"/>
    <col min="2800" max="2800" width="43.28515625" style="19" customWidth="1"/>
    <col min="2801" max="2801" width="15.28515625" style="19" customWidth="1"/>
    <col min="2802" max="2802" width="13.7109375" style="19" customWidth="1"/>
    <col min="2803" max="2803" width="13.140625" style="19" customWidth="1"/>
    <col min="2804" max="2804" width="12.7109375" style="19" customWidth="1"/>
    <col min="2805" max="2805" width="14.5703125" style="19" customWidth="1"/>
    <col min="2806" max="2806" width="14.42578125" style="19" customWidth="1"/>
    <col min="2807" max="2807" width="14.7109375" style="19" customWidth="1"/>
    <col min="2808" max="2808" width="18.7109375" style="19" customWidth="1"/>
    <col min="2809" max="2809" width="17" style="19" customWidth="1"/>
    <col min="2810" max="2810" width="16.85546875" style="19" customWidth="1"/>
    <col min="2811" max="2811" width="15.42578125" style="19" customWidth="1"/>
    <col min="2812" max="2812" width="17" style="19" customWidth="1"/>
    <col min="2813" max="3053" width="9.140625" style="19"/>
    <col min="3054" max="3054" width="3.28515625" style="19" customWidth="1"/>
    <col min="3055" max="3055" width="6.5703125" style="19" customWidth="1"/>
    <col min="3056" max="3056" width="43.28515625" style="19" customWidth="1"/>
    <col min="3057" max="3057" width="15.28515625" style="19" customWidth="1"/>
    <col min="3058" max="3058" width="13.7109375" style="19" customWidth="1"/>
    <col min="3059" max="3059" width="13.140625" style="19" customWidth="1"/>
    <col min="3060" max="3060" width="12.7109375" style="19" customWidth="1"/>
    <col min="3061" max="3061" width="14.5703125" style="19" customWidth="1"/>
    <col min="3062" max="3062" width="14.42578125" style="19" customWidth="1"/>
    <col min="3063" max="3063" width="14.7109375" style="19" customWidth="1"/>
    <col min="3064" max="3064" width="18.7109375" style="19" customWidth="1"/>
    <col min="3065" max="3065" width="17" style="19" customWidth="1"/>
    <col min="3066" max="3066" width="16.85546875" style="19" customWidth="1"/>
    <col min="3067" max="3067" width="15.42578125" style="19" customWidth="1"/>
    <col min="3068" max="3068" width="17" style="19" customWidth="1"/>
    <col min="3069" max="3309" width="9.140625" style="19"/>
    <col min="3310" max="3310" width="3.28515625" style="19" customWidth="1"/>
    <col min="3311" max="3311" width="6.5703125" style="19" customWidth="1"/>
    <col min="3312" max="3312" width="43.28515625" style="19" customWidth="1"/>
    <col min="3313" max="3313" width="15.28515625" style="19" customWidth="1"/>
    <col min="3314" max="3314" width="13.7109375" style="19" customWidth="1"/>
    <col min="3315" max="3315" width="13.140625" style="19" customWidth="1"/>
    <col min="3316" max="3316" width="12.7109375" style="19" customWidth="1"/>
    <col min="3317" max="3317" width="14.5703125" style="19" customWidth="1"/>
    <col min="3318" max="3318" width="14.42578125" style="19" customWidth="1"/>
    <col min="3319" max="3319" width="14.7109375" style="19" customWidth="1"/>
    <col min="3320" max="3320" width="18.7109375" style="19" customWidth="1"/>
    <col min="3321" max="3321" width="17" style="19" customWidth="1"/>
    <col min="3322" max="3322" width="16.85546875" style="19" customWidth="1"/>
    <col min="3323" max="3323" width="15.42578125" style="19" customWidth="1"/>
    <col min="3324" max="3324" width="17" style="19" customWidth="1"/>
    <col min="3325" max="3565" width="9.140625" style="19"/>
    <col min="3566" max="3566" width="3.28515625" style="19" customWidth="1"/>
    <col min="3567" max="3567" width="6.5703125" style="19" customWidth="1"/>
    <col min="3568" max="3568" width="43.28515625" style="19" customWidth="1"/>
    <col min="3569" max="3569" width="15.28515625" style="19" customWidth="1"/>
    <col min="3570" max="3570" width="13.7109375" style="19" customWidth="1"/>
    <col min="3571" max="3571" width="13.140625" style="19" customWidth="1"/>
    <col min="3572" max="3572" width="12.7109375" style="19" customWidth="1"/>
    <col min="3573" max="3573" width="14.5703125" style="19" customWidth="1"/>
    <col min="3574" max="3574" width="14.42578125" style="19" customWidth="1"/>
    <col min="3575" max="3575" width="14.7109375" style="19" customWidth="1"/>
    <col min="3576" max="3576" width="18.7109375" style="19" customWidth="1"/>
    <col min="3577" max="3577" width="17" style="19" customWidth="1"/>
    <col min="3578" max="3578" width="16.85546875" style="19" customWidth="1"/>
    <col min="3579" max="3579" width="15.42578125" style="19" customWidth="1"/>
    <col min="3580" max="3580" width="17" style="19" customWidth="1"/>
    <col min="3581" max="3821" width="9.140625" style="19"/>
    <col min="3822" max="3822" width="3.28515625" style="19" customWidth="1"/>
    <col min="3823" max="3823" width="6.5703125" style="19" customWidth="1"/>
    <col min="3824" max="3824" width="43.28515625" style="19" customWidth="1"/>
    <col min="3825" max="3825" width="15.28515625" style="19" customWidth="1"/>
    <col min="3826" max="3826" width="13.7109375" style="19" customWidth="1"/>
    <col min="3827" max="3827" width="13.140625" style="19" customWidth="1"/>
    <col min="3828" max="3828" width="12.7109375" style="19" customWidth="1"/>
    <col min="3829" max="3829" width="14.5703125" style="19" customWidth="1"/>
    <col min="3830" max="3830" width="14.42578125" style="19" customWidth="1"/>
    <col min="3831" max="3831" width="14.7109375" style="19" customWidth="1"/>
    <col min="3832" max="3832" width="18.7109375" style="19" customWidth="1"/>
    <col min="3833" max="3833" width="17" style="19" customWidth="1"/>
    <col min="3834" max="3834" width="16.85546875" style="19" customWidth="1"/>
    <col min="3835" max="3835" width="15.42578125" style="19" customWidth="1"/>
    <col min="3836" max="3836" width="17" style="19" customWidth="1"/>
    <col min="3837" max="4077" width="9.140625" style="19"/>
    <col min="4078" max="4078" width="3.28515625" style="19" customWidth="1"/>
    <col min="4079" max="4079" width="6.5703125" style="19" customWidth="1"/>
    <col min="4080" max="4080" width="43.28515625" style="19" customWidth="1"/>
    <col min="4081" max="4081" width="15.28515625" style="19" customWidth="1"/>
    <col min="4082" max="4082" width="13.7109375" style="19" customWidth="1"/>
    <col min="4083" max="4083" width="13.140625" style="19" customWidth="1"/>
    <col min="4084" max="4084" width="12.7109375" style="19" customWidth="1"/>
    <col min="4085" max="4085" width="14.5703125" style="19" customWidth="1"/>
    <col min="4086" max="4086" width="14.42578125" style="19" customWidth="1"/>
    <col min="4087" max="4087" width="14.7109375" style="19" customWidth="1"/>
    <col min="4088" max="4088" width="18.7109375" style="19" customWidth="1"/>
    <col min="4089" max="4089" width="17" style="19" customWidth="1"/>
    <col min="4090" max="4090" width="16.85546875" style="19" customWidth="1"/>
    <col min="4091" max="4091" width="15.42578125" style="19" customWidth="1"/>
    <col min="4092" max="4092" width="17" style="19" customWidth="1"/>
    <col min="4093" max="4333" width="9.140625" style="19"/>
    <col min="4334" max="4334" width="3.28515625" style="19" customWidth="1"/>
    <col min="4335" max="4335" width="6.5703125" style="19" customWidth="1"/>
    <col min="4336" max="4336" width="43.28515625" style="19" customWidth="1"/>
    <col min="4337" max="4337" width="15.28515625" style="19" customWidth="1"/>
    <col min="4338" max="4338" width="13.7109375" style="19" customWidth="1"/>
    <col min="4339" max="4339" width="13.140625" style="19" customWidth="1"/>
    <col min="4340" max="4340" width="12.7109375" style="19" customWidth="1"/>
    <col min="4341" max="4341" width="14.5703125" style="19" customWidth="1"/>
    <col min="4342" max="4342" width="14.42578125" style="19" customWidth="1"/>
    <col min="4343" max="4343" width="14.7109375" style="19" customWidth="1"/>
    <col min="4344" max="4344" width="18.7109375" style="19" customWidth="1"/>
    <col min="4345" max="4345" width="17" style="19" customWidth="1"/>
    <col min="4346" max="4346" width="16.85546875" style="19" customWidth="1"/>
    <col min="4347" max="4347" width="15.42578125" style="19" customWidth="1"/>
    <col min="4348" max="4348" width="17" style="19" customWidth="1"/>
    <col min="4349" max="4589" width="9.140625" style="19"/>
    <col min="4590" max="4590" width="3.28515625" style="19" customWidth="1"/>
    <col min="4591" max="4591" width="6.5703125" style="19" customWidth="1"/>
    <col min="4592" max="4592" width="43.28515625" style="19" customWidth="1"/>
    <col min="4593" max="4593" width="15.28515625" style="19" customWidth="1"/>
    <col min="4594" max="4594" width="13.7109375" style="19" customWidth="1"/>
    <col min="4595" max="4595" width="13.140625" style="19" customWidth="1"/>
    <col min="4596" max="4596" width="12.7109375" style="19" customWidth="1"/>
    <col min="4597" max="4597" width="14.5703125" style="19" customWidth="1"/>
    <col min="4598" max="4598" width="14.42578125" style="19" customWidth="1"/>
    <col min="4599" max="4599" width="14.7109375" style="19" customWidth="1"/>
    <col min="4600" max="4600" width="18.7109375" style="19" customWidth="1"/>
    <col min="4601" max="4601" width="17" style="19" customWidth="1"/>
    <col min="4602" max="4602" width="16.85546875" style="19" customWidth="1"/>
    <col min="4603" max="4603" width="15.42578125" style="19" customWidth="1"/>
    <col min="4604" max="4604" width="17" style="19" customWidth="1"/>
    <col min="4605" max="4845" width="9.140625" style="19"/>
    <col min="4846" max="4846" width="3.28515625" style="19" customWidth="1"/>
    <col min="4847" max="4847" width="6.5703125" style="19" customWidth="1"/>
    <col min="4848" max="4848" width="43.28515625" style="19" customWidth="1"/>
    <col min="4849" max="4849" width="15.28515625" style="19" customWidth="1"/>
    <col min="4850" max="4850" width="13.7109375" style="19" customWidth="1"/>
    <col min="4851" max="4851" width="13.140625" style="19" customWidth="1"/>
    <col min="4852" max="4852" width="12.7109375" style="19" customWidth="1"/>
    <col min="4853" max="4853" width="14.5703125" style="19" customWidth="1"/>
    <col min="4854" max="4854" width="14.42578125" style="19" customWidth="1"/>
    <col min="4855" max="4855" width="14.7109375" style="19" customWidth="1"/>
    <col min="4856" max="4856" width="18.7109375" style="19" customWidth="1"/>
    <col min="4857" max="4857" width="17" style="19" customWidth="1"/>
    <col min="4858" max="4858" width="16.85546875" style="19" customWidth="1"/>
    <col min="4859" max="4859" width="15.42578125" style="19" customWidth="1"/>
    <col min="4860" max="4860" width="17" style="19" customWidth="1"/>
    <col min="4861" max="5101" width="9.140625" style="19"/>
    <col min="5102" max="5102" width="3.28515625" style="19" customWidth="1"/>
    <col min="5103" max="5103" width="6.5703125" style="19" customWidth="1"/>
    <col min="5104" max="5104" width="43.28515625" style="19" customWidth="1"/>
    <col min="5105" max="5105" width="15.28515625" style="19" customWidth="1"/>
    <col min="5106" max="5106" width="13.7109375" style="19" customWidth="1"/>
    <col min="5107" max="5107" width="13.140625" style="19" customWidth="1"/>
    <col min="5108" max="5108" width="12.7109375" style="19" customWidth="1"/>
    <col min="5109" max="5109" width="14.5703125" style="19" customWidth="1"/>
    <col min="5110" max="5110" width="14.42578125" style="19" customWidth="1"/>
    <col min="5111" max="5111" width="14.7109375" style="19" customWidth="1"/>
    <col min="5112" max="5112" width="18.7109375" style="19" customWidth="1"/>
    <col min="5113" max="5113" width="17" style="19" customWidth="1"/>
    <col min="5114" max="5114" width="16.85546875" style="19" customWidth="1"/>
    <col min="5115" max="5115" width="15.42578125" style="19" customWidth="1"/>
    <col min="5116" max="5116" width="17" style="19" customWidth="1"/>
    <col min="5117" max="5357" width="9.140625" style="19"/>
    <col min="5358" max="5358" width="3.28515625" style="19" customWidth="1"/>
    <col min="5359" max="5359" width="6.5703125" style="19" customWidth="1"/>
    <col min="5360" max="5360" width="43.28515625" style="19" customWidth="1"/>
    <col min="5361" max="5361" width="15.28515625" style="19" customWidth="1"/>
    <col min="5362" max="5362" width="13.7109375" style="19" customWidth="1"/>
    <col min="5363" max="5363" width="13.140625" style="19" customWidth="1"/>
    <col min="5364" max="5364" width="12.7109375" style="19" customWidth="1"/>
    <col min="5365" max="5365" width="14.5703125" style="19" customWidth="1"/>
    <col min="5366" max="5366" width="14.42578125" style="19" customWidth="1"/>
    <col min="5367" max="5367" width="14.7109375" style="19" customWidth="1"/>
    <col min="5368" max="5368" width="18.7109375" style="19" customWidth="1"/>
    <col min="5369" max="5369" width="17" style="19" customWidth="1"/>
    <col min="5370" max="5370" width="16.85546875" style="19" customWidth="1"/>
    <col min="5371" max="5371" width="15.42578125" style="19" customWidth="1"/>
    <col min="5372" max="5372" width="17" style="19" customWidth="1"/>
    <col min="5373" max="5613" width="9.140625" style="19"/>
    <col min="5614" max="5614" width="3.28515625" style="19" customWidth="1"/>
    <col min="5615" max="5615" width="6.5703125" style="19" customWidth="1"/>
    <col min="5616" max="5616" width="43.28515625" style="19" customWidth="1"/>
    <col min="5617" max="5617" width="15.28515625" style="19" customWidth="1"/>
    <col min="5618" max="5618" width="13.7109375" style="19" customWidth="1"/>
    <col min="5619" max="5619" width="13.140625" style="19" customWidth="1"/>
    <col min="5620" max="5620" width="12.7109375" style="19" customWidth="1"/>
    <col min="5621" max="5621" width="14.5703125" style="19" customWidth="1"/>
    <col min="5622" max="5622" width="14.42578125" style="19" customWidth="1"/>
    <col min="5623" max="5623" width="14.7109375" style="19" customWidth="1"/>
    <col min="5624" max="5624" width="18.7109375" style="19" customWidth="1"/>
    <col min="5625" max="5625" width="17" style="19" customWidth="1"/>
    <col min="5626" max="5626" width="16.85546875" style="19" customWidth="1"/>
    <col min="5627" max="5627" width="15.42578125" style="19" customWidth="1"/>
    <col min="5628" max="5628" width="17" style="19" customWidth="1"/>
    <col min="5629" max="5869" width="9.140625" style="19"/>
    <col min="5870" max="5870" width="3.28515625" style="19" customWidth="1"/>
    <col min="5871" max="5871" width="6.5703125" style="19" customWidth="1"/>
    <col min="5872" max="5872" width="43.28515625" style="19" customWidth="1"/>
    <col min="5873" max="5873" width="15.28515625" style="19" customWidth="1"/>
    <col min="5874" max="5874" width="13.7109375" style="19" customWidth="1"/>
    <col min="5875" max="5875" width="13.140625" style="19" customWidth="1"/>
    <col min="5876" max="5876" width="12.7109375" style="19" customWidth="1"/>
    <col min="5877" max="5877" width="14.5703125" style="19" customWidth="1"/>
    <col min="5878" max="5878" width="14.42578125" style="19" customWidth="1"/>
    <col min="5879" max="5879" width="14.7109375" style="19" customWidth="1"/>
    <col min="5880" max="5880" width="18.7109375" style="19" customWidth="1"/>
    <col min="5881" max="5881" width="17" style="19" customWidth="1"/>
    <col min="5882" max="5882" width="16.85546875" style="19" customWidth="1"/>
    <col min="5883" max="5883" width="15.42578125" style="19" customWidth="1"/>
    <col min="5884" max="5884" width="17" style="19" customWidth="1"/>
    <col min="5885" max="6125" width="9.140625" style="19"/>
    <col min="6126" max="6126" width="3.28515625" style="19" customWidth="1"/>
    <col min="6127" max="6127" width="6.5703125" style="19" customWidth="1"/>
    <col min="6128" max="6128" width="43.28515625" style="19" customWidth="1"/>
    <col min="6129" max="6129" width="15.28515625" style="19" customWidth="1"/>
    <col min="6130" max="6130" width="13.7109375" style="19" customWidth="1"/>
    <col min="6131" max="6131" width="13.140625" style="19" customWidth="1"/>
    <col min="6132" max="6132" width="12.7109375" style="19" customWidth="1"/>
    <col min="6133" max="6133" width="14.5703125" style="19" customWidth="1"/>
    <col min="6134" max="6134" width="14.42578125" style="19" customWidth="1"/>
    <col min="6135" max="6135" width="14.7109375" style="19" customWidth="1"/>
    <col min="6136" max="6136" width="18.7109375" style="19" customWidth="1"/>
    <col min="6137" max="6137" width="17" style="19" customWidth="1"/>
    <col min="6138" max="6138" width="16.85546875" style="19" customWidth="1"/>
    <col min="6139" max="6139" width="15.42578125" style="19" customWidth="1"/>
    <col min="6140" max="6140" width="17" style="19" customWidth="1"/>
    <col min="6141" max="6381" width="9.140625" style="19"/>
    <col min="6382" max="6382" width="3.28515625" style="19" customWidth="1"/>
    <col min="6383" max="6383" width="6.5703125" style="19" customWidth="1"/>
    <col min="6384" max="6384" width="43.28515625" style="19" customWidth="1"/>
    <col min="6385" max="6385" width="15.28515625" style="19" customWidth="1"/>
    <col min="6386" max="6386" width="13.7109375" style="19" customWidth="1"/>
    <col min="6387" max="6387" width="13.140625" style="19" customWidth="1"/>
    <col min="6388" max="6388" width="12.7109375" style="19" customWidth="1"/>
    <col min="6389" max="6389" width="14.5703125" style="19" customWidth="1"/>
    <col min="6390" max="6390" width="14.42578125" style="19" customWidth="1"/>
    <col min="6391" max="6391" width="14.7109375" style="19" customWidth="1"/>
    <col min="6392" max="6392" width="18.7109375" style="19" customWidth="1"/>
    <col min="6393" max="6393" width="17" style="19" customWidth="1"/>
    <col min="6394" max="6394" width="16.85546875" style="19" customWidth="1"/>
    <col min="6395" max="6395" width="15.42578125" style="19" customWidth="1"/>
    <col min="6396" max="6396" width="17" style="19" customWidth="1"/>
    <col min="6397" max="6637" width="9.140625" style="19"/>
    <col min="6638" max="6638" width="3.28515625" style="19" customWidth="1"/>
    <col min="6639" max="6639" width="6.5703125" style="19" customWidth="1"/>
    <col min="6640" max="6640" width="43.28515625" style="19" customWidth="1"/>
    <col min="6641" max="6641" width="15.28515625" style="19" customWidth="1"/>
    <col min="6642" max="6642" width="13.7109375" style="19" customWidth="1"/>
    <col min="6643" max="6643" width="13.140625" style="19" customWidth="1"/>
    <col min="6644" max="6644" width="12.7109375" style="19" customWidth="1"/>
    <col min="6645" max="6645" width="14.5703125" style="19" customWidth="1"/>
    <col min="6646" max="6646" width="14.42578125" style="19" customWidth="1"/>
    <col min="6647" max="6647" width="14.7109375" style="19" customWidth="1"/>
    <col min="6648" max="6648" width="18.7109375" style="19" customWidth="1"/>
    <col min="6649" max="6649" width="17" style="19" customWidth="1"/>
    <col min="6650" max="6650" width="16.85546875" style="19" customWidth="1"/>
    <col min="6651" max="6651" width="15.42578125" style="19" customWidth="1"/>
    <col min="6652" max="6652" width="17" style="19" customWidth="1"/>
    <col min="6653" max="6893" width="9.140625" style="19"/>
    <col min="6894" max="6894" width="3.28515625" style="19" customWidth="1"/>
    <col min="6895" max="6895" width="6.5703125" style="19" customWidth="1"/>
    <col min="6896" max="6896" width="43.28515625" style="19" customWidth="1"/>
    <col min="6897" max="6897" width="15.28515625" style="19" customWidth="1"/>
    <col min="6898" max="6898" width="13.7109375" style="19" customWidth="1"/>
    <col min="6899" max="6899" width="13.140625" style="19" customWidth="1"/>
    <col min="6900" max="6900" width="12.7109375" style="19" customWidth="1"/>
    <col min="6901" max="6901" width="14.5703125" style="19" customWidth="1"/>
    <col min="6902" max="6902" width="14.42578125" style="19" customWidth="1"/>
    <col min="6903" max="6903" width="14.7109375" style="19" customWidth="1"/>
    <col min="6904" max="6904" width="18.7109375" style="19" customWidth="1"/>
    <col min="6905" max="6905" width="17" style="19" customWidth="1"/>
    <col min="6906" max="6906" width="16.85546875" style="19" customWidth="1"/>
    <col min="6907" max="6907" width="15.42578125" style="19" customWidth="1"/>
    <col min="6908" max="6908" width="17" style="19" customWidth="1"/>
    <col min="6909" max="7149" width="9.140625" style="19"/>
    <col min="7150" max="7150" width="3.28515625" style="19" customWidth="1"/>
    <col min="7151" max="7151" width="6.5703125" style="19" customWidth="1"/>
    <col min="7152" max="7152" width="43.28515625" style="19" customWidth="1"/>
    <col min="7153" max="7153" width="15.28515625" style="19" customWidth="1"/>
    <col min="7154" max="7154" width="13.7109375" style="19" customWidth="1"/>
    <col min="7155" max="7155" width="13.140625" style="19" customWidth="1"/>
    <col min="7156" max="7156" width="12.7109375" style="19" customWidth="1"/>
    <col min="7157" max="7157" width="14.5703125" style="19" customWidth="1"/>
    <col min="7158" max="7158" width="14.42578125" style="19" customWidth="1"/>
    <col min="7159" max="7159" width="14.7109375" style="19" customWidth="1"/>
    <col min="7160" max="7160" width="18.7109375" style="19" customWidth="1"/>
    <col min="7161" max="7161" width="17" style="19" customWidth="1"/>
    <col min="7162" max="7162" width="16.85546875" style="19" customWidth="1"/>
    <col min="7163" max="7163" width="15.42578125" style="19" customWidth="1"/>
    <col min="7164" max="7164" width="17" style="19" customWidth="1"/>
    <col min="7165" max="7405" width="9.140625" style="19"/>
    <col min="7406" max="7406" width="3.28515625" style="19" customWidth="1"/>
    <col min="7407" max="7407" width="6.5703125" style="19" customWidth="1"/>
    <col min="7408" max="7408" width="43.28515625" style="19" customWidth="1"/>
    <col min="7409" max="7409" width="15.28515625" style="19" customWidth="1"/>
    <col min="7410" max="7410" width="13.7109375" style="19" customWidth="1"/>
    <col min="7411" max="7411" width="13.140625" style="19" customWidth="1"/>
    <col min="7412" max="7412" width="12.7109375" style="19" customWidth="1"/>
    <col min="7413" max="7413" width="14.5703125" style="19" customWidth="1"/>
    <col min="7414" max="7414" width="14.42578125" style="19" customWidth="1"/>
    <col min="7415" max="7415" width="14.7109375" style="19" customWidth="1"/>
    <col min="7416" max="7416" width="18.7109375" style="19" customWidth="1"/>
    <col min="7417" max="7417" width="17" style="19" customWidth="1"/>
    <col min="7418" max="7418" width="16.85546875" style="19" customWidth="1"/>
    <col min="7419" max="7419" width="15.42578125" style="19" customWidth="1"/>
    <col min="7420" max="7420" width="17" style="19" customWidth="1"/>
    <col min="7421" max="7661" width="9.140625" style="19"/>
    <col min="7662" max="7662" width="3.28515625" style="19" customWidth="1"/>
    <col min="7663" max="7663" width="6.5703125" style="19" customWidth="1"/>
    <col min="7664" max="7664" width="43.28515625" style="19" customWidth="1"/>
    <col min="7665" max="7665" width="15.28515625" style="19" customWidth="1"/>
    <col min="7666" max="7666" width="13.7109375" style="19" customWidth="1"/>
    <col min="7667" max="7667" width="13.140625" style="19" customWidth="1"/>
    <col min="7668" max="7668" width="12.7109375" style="19" customWidth="1"/>
    <col min="7669" max="7669" width="14.5703125" style="19" customWidth="1"/>
    <col min="7670" max="7670" width="14.42578125" style="19" customWidth="1"/>
    <col min="7671" max="7671" width="14.7109375" style="19" customWidth="1"/>
    <col min="7672" max="7672" width="18.7109375" style="19" customWidth="1"/>
    <col min="7673" max="7673" width="17" style="19" customWidth="1"/>
    <col min="7674" max="7674" width="16.85546875" style="19" customWidth="1"/>
    <col min="7675" max="7675" width="15.42578125" style="19" customWidth="1"/>
    <col min="7676" max="7676" width="17" style="19" customWidth="1"/>
    <col min="7677" max="7917" width="9.140625" style="19"/>
    <col min="7918" max="7918" width="3.28515625" style="19" customWidth="1"/>
    <col min="7919" max="7919" width="6.5703125" style="19" customWidth="1"/>
    <col min="7920" max="7920" width="43.28515625" style="19" customWidth="1"/>
    <col min="7921" max="7921" width="15.28515625" style="19" customWidth="1"/>
    <col min="7922" max="7922" width="13.7109375" style="19" customWidth="1"/>
    <col min="7923" max="7923" width="13.140625" style="19" customWidth="1"/>
    <col min="7924" max="7924" width="12.7109375" style="19" customWidth="1"/>
    <col min="7925" max="7925" width="14.5703125" style="19" customWidth="1"/>
    <col min="7926" max="7926" width="14.42578125" style="19" customWidth="1"/>
    <col min="7927" max="7927" width="14.7109375" style="19" customWidth="1"/>
    <col min="7928" max="7928" width="18.7109375" style="19" customWidth="1"/>
    <col min="7929" max="7929" width="17" style="19" customWidth="1"/>
    <col min="7930" max="7930" width="16.85546875" style="19" customWidth="1"/>
    <col min="7931" max="7931" width="15.42578125" style="19" customWidth="1"/>
    <col min="7932" max="7932" width="17" style="19" customWidth="1"/>
    <col min="7933" max="8173" width="9.140625" style="19"/>
    <col min="8174" max="8174" width="3.28515625" style="19" customWidth="1"/>
    <col min="8175" max="8175" width="6.5703125" style="19" customWidth="1"/>
    <col min="8176" max="8176" width="43.28515625" style="19" customWidth="1"/>
    <col min="8177" max="8177" width="15.28515625" style="19" customWidth="1"/>
    <col min="8178" max="8178" width="13.7109375" style="19" customWidth="1"/>
    <col min="8179" max="8179" width="13.140625" style="19" customWidth="1"/>
    <col min="8180" max="8180" width="12.7109375" style="19" customWidth="1"/>
    <col min="8181" max="8181" width="14.5703125" style="19" customWidth="1"/>
    <col min="8182" max="8182" width="14.42578125" style="19" customWidth="1"/>
    <col min="8183" max="8183" width="14.7109375" style="19" customWidth="1"/>
    <col min="8184" max="8184" width="18.7109375" style="19" customWidth="1"/>
    <col min="8185" max="8185" width="17" style="19" customWidth="1"/>
    <col min="8186" max="8186" width="16.85546875" style="19" customWidth="1"/>
    <col min="8187" max="8187" width="15.42578125" style="19" customWidth="1"/>
    <col min="8188" max="8188" width="17" style="19" customWidth="1"/>
    <col min="8189" max="8429" width="9.140625" style="19"/>
    <col min="8430" max="8430" width="3.28515625" style="19" customWidth="1"/>
    <col min="8431" max="8431" width="6.5703125" style="19" customWidth="1"/>
    <col min="8432" max="8432" width="43.28515625" style="19" customWidth="1"/>
    <col min="8433" max="8433" width="15.28515625" style="19" customWidth="1"/>
    <col min="8434" max="8434" width="13.7109375" style="19" customWidth="1"/>
    <col min="8435" max="8435" width="13.140625" style="19" customWidth="1"/>
    <col min="8436" max="8436" width="12.7109375" style="19" customWidth="1"/>
    <col min="8437" max="8437" width="14.5703125" style="19" customWidth="1"/>
    <col min="8438" max="8438" width="14.42578125" style="19" customWidth="1"/>
    <col min="8439" max="8439" width="14.7109375" style="19" customWidth="1"/>
    <col min="8440" max="8440" width="18.7109375" style="19" customWidth="1"/>
    <col min="8441" max="8441" width="17" style="19" customWidth="1"/>
    <col min="8442" max="8442" width="16.85546875" style="19" customWidth="1"/>
    <col min="8443" max="8443" width="15.42578125" style="19" customWidth="1"/>
    <col min="8444" max="8444" width="17" style="19" customWidth="1"/>
    <col min="8445" max="8685" width="9.140625" style="19"/>
    <col min="8686" max="8686" width="3.28515625" style="19" customWidth="1"/>
    <col min="8687" max="8687" width="6.5703125" style="19" customWidth="1"/>
    <col min="8688" max="8688" width="43.28515625" style="19" customWidth="1"/>
    <col min="8689" max="8689" width="15.28515625" style="19" customWidth="1"/>
    <col min="8690" max="8690" width="13.7109375" style="19" customWidth="1"/>
    <col min="8691" max="8691" width="13.140625" style="19" customWidth="1"/>
    <col min="8692" max="8692" width="12.7109375" style="19" customWidth="1"/>
    <col min="8693" max="8693" width="14.5703125" style="19" customWidth="1"/>
    <col min="8694" max="8694" width="14.42578125" style="19" customWidth="1"/>
    <col min="8695" max="8695" width="14.7109375" style="19" customWidth="1"/>
    <col min="8696" max="8696" width="18.7109375" style="19" customWidth="1"/>
    <col min="8697" max="8697" width="17" style="19" customWidth="1"/>
    <col min="8698" max="8698" width="16.85546875" style="19" customWidth="1"/>
    <col min="8699" max="8699" width="15.42578125" style="19" customWidth="1"/>
    <col min="8700" max="8700" width="17" style="19" customWidth="1"/>
    <col min="8701" max="8941" width="9.140625" style="19"/>
    <col min="8942" max="8942" width="3.28515625" style="19" customWidth="1"/>
    <col min="8943" max="8943" width="6.5703125" style="19" customWidth="1"/>
    <col min="8944" max="8944" width="43.28515625" style="19" customWidth="1"/>
    <col min="8945" max="8945" width="15.28515625" style="19" customWidth="1"/>
    <col min="8946" max="8946" width="13.7109375" style="19" customWidth="1"/>
    <col min="8947" max="8947" width="13.140625" style="19" customWidth="1"/>
    <col min="8948" max="8948" width="12.7109375" style="19" customWidth="1"/>
    <col min="8949" max="8949" width="14.5703125" style="19" customWidth="1"/>
    <col min="8950" max="8950" width="14.42578125" style="19" customWidth="1"/>
    <col min="8951" max="8951" width="14.7109375" style="19" customWidth="1"/>
    <col min="8952" max="8952" width="18.7109375" style="19" customWidth="1"/>
    <col min="8953" max="8953" width="17" style="19" customWidth="1"/>
    <col min="8954" max="8954" width="16.85546875" style="19" customWidth="1"/>
    <col min="8955" max="8955" width="15.42578125" style="19" customWidth="1"/>
    <col min="8956" max="8956" width="17" style="19" customWidth="1"/>
    <col min="8957" max="9197" width="9.140625" style="19"/>
    <col min="9198" max="9198" width="3.28515625" style="19" customWidth="1"/>
    <col min="9199" max="9199" width="6.5703125" style="19" customWidth="1"/>
    <col min="9200" max="9200" width="43.28515625" style="19" customWidth="1"/>
    <col min="9201" max="9201" width="15.28515625" style="19" customWidth="1"/>
    <col min="9202" max="9202" width="13.7109375" style="19" customWidth="1"/>
    <col min="9203" max="9203" width="13.140625" style="19" customWidth="1"/>
    <col min="9204" max="9204" width="12.7109375" style="19" customWidth="1"/>
    <col min="9205" max="9205" width="14.5703125" style="19" customWidth="1"/>
    <col min="9206" max="9206" width="14.42578125" style="19" customWidth="1"/>
    <col min="9207" max="9207" width="14.7109375" style="19" customWidth="1"/>
    <col min="9208" max="9208" width="18.7109375" style="19" customWidth="1"/>
    <col min="9209" max="9209" width="17" style="19" customWidth="1"/>
    <col min="9210" max="9210" width="16.85546875" style="19" customWidth="1"/>
    <col min="9211" max="9211" width="15.42578125" style="19" customWidth="1"/>
    <col min="9212" max="9212" width="17" style="19" customWidth="1"/>
    <col min="9213" max="9453" width="9.140625" style="19"/>
    <col min="9454" max="9454" width="3.28515625" style="19" customWidth="1"/>
    <col min="9455" max="9455" width="6.5703125" style="19" customWidth="1"/>
    <col min="9456" max="9456" width="43.28515625" style="19" customWidth="1"/>
    <col min="9457" max="9457" width="15.28515625" style="19" customWidth="1"/>
    <col min="9458" max="9458" width="13.7109375" style="19" customWidth="1"/>
    <col min="9459" max="9459" width="13.140625" style="19" customWidth="1"/>
    <col min="9460" max="9460" width="12.7109375" style="19" customWidth="1"/>
    <col min="9461" max="9461" width="14.5703125" style="19" customWidth="1"/>
    <col min="9462" max="9462" width="14.42578125" style="19" customWidth="1"/>
    <col min="9463" max="9463" width="14.7109375" style="19" customWidth="1"/>
    <col min="9464" max="9464" width="18.7109375" style="19" customWidth="1"/>
    <col min="9465" max="9465" width="17" style="19" customWidth="1"/>
    <col min="9466" max="9466" width="16.85546875" style="19" customWidth="1"/>
    <col min="9467" max="9467" width="15.42578125" style="19" customWidth="1"/>
    <col min="9468" max="9468" width="17" style="19" customWidth="1"/>
    <col min="9469" max="9709" width="9.140625" style="19"/>
    <col min="9710" max="9710" width="3.28515625" style="19" customWidth="1"/>
    <col min="9711" max="9711" width="6.5703125" style="19" customWidth="1"/>
    <col min="9712" max="9712" width="43.28515625" style="19" customWidth="1"/>
    <col min="9713" max="9713" width="15.28515625" style="19" customWidth="1"/>
    <col min="9714" max="9714" width="13.7109375" style="19" customWidth="1"/>
    <col min="9715" max="9715" width="13.140625" style="19" customWidth="1"/>
    <col min="9716" max="9716" width="12.7109375" style="19" customWidth="1"/>
    <col min="9717" max="9717" width="14.5703125" style="19" customWidth="1"/>
    <col min="9718" max="9718" width="14.42578125" style="19" customWidth="1"/>
    <col min="9719" max="9719" width="14.7109375" style="19" customWidth="1"/>
    <col min="9720" max="9720" width="18.7109375" style="19" customWidth="1"/>
    <col min="9721" max="9721" width="17" style="19" customWidth="1"/>
    <col min="9722" max="9722" width="16.85546875" style="19" customWidth="1"/>
    <col min="9723" max="9723" width="15.42578125" style="19" customWidth="1"/>
    <col min="9724" max="9724" width="17" style="19" customWidth="1"/>
    <col min="9725" max="9965" width="9.140625" style="19"/>
    <col min="9966" max="9966" width="3.28515625" style="19" customWidth="1"/>
    <col min="9967" max="9967" width="6.5703125" style="19" customWidth="1"/>
    <col min="9968" max="9968" width="43.28515625" style="19" customWidth="1"/>
    <col min="9969" max="9969" width="15.28515625" style="19" customWidth="1"/>
    <col min="9970" max="9970" width="13.7109375" style="19" customWidth="1"/>
    <col min="9971" max="9971" width="13.140625" style="19" customWidth="1"/>
    <col min="9972" max="9972" width="12.7109375" style="19" customWidth="1"/>
    <col min="9973" max="9973" width="14.5703125" style="19" customWidth="1"/>
    <col min="9974" max="9974" width="14.42578125" style="19" customWidth="1"/>
    <col min="9975" max="9975" width="14.7109375" style="19" customWidth="1"/>
    <col min="9976" max="9976" width="18.7109375" style="19" customWidth="1"/>
    <col min="9977" max="9977" width="17" style="19" customWidth="1"/>
    <col min="9978" max="9978" width="16.85546875" style="19" customWidth="1"/>
    <col min="9979" max="9979" width="15.42578125" style="19" customWidth="1"/>
    <col min="9980" max="9980" width="17" style="19" customWidth="1"/>
    <col min="9981" max="10221" width="9.140625" style="19"/>
    <col min="10222" max="10222" width="3.28515625" style="19" customWidth="1"/>
    <col min="10223" max="10223" width="6.5703125" style="19" customWidth="1"/>
    <col min="10224" max="10224" width="43.28515625" style="19" customWidth="1"/>
    <col min="10225" max="10225" width="15.28515625" style="19" customWidth="1"/>
    <col min="10226" max="10226" width="13.7109375" style="19" customWidth="1"/>
    <col min="10227" max="10227" width="13.140625" style="19" customWidth="1"/>
    <col min="10228" max="10228" width="12.7109375" style="19" customWidth="1"/>
    <col min="10229" max="10229" width="14.5703125" style="19" customWidth="1"/>
    <col min="10230" max="10230" width="14.42578125" style="19" customWidth="1"/>
    <col min="10231" max="10231" width="14.7109375" style="19" customWidth="1"/>
    <col min="10232" max="10232" width="18.7109375" style="19" customWidth="1"/>
    <col min="10233" max="10233" width="17" style="19" customWidth="1"/>
    <col min="10234" max="10234" width="16.85546875" style="19" customWidth="1"/>
    <col min="10235" max="10235" width="15.42578125" style="19" customWidth="1"/>
    <col min="10236" max="10236" width="17" style="19" customWidth="1"/>
    <col min="10237" max="10477" width="9.140625" style="19"/>
    <col min="10478" max="10478" width="3.28515625" style="19" customWidth="1"/>
    <col min="10479" max="10479" width="6.5703125" style="19" customWidth="1"/>
    <col min="10480" max="10480" width="43.28515625" style="19" customWidth="1"/>
    <col min="10481" max="10481" width="15.28515625" style="19" customWidth="1"/>
    <col min="10482" max="10482" width="13.7109375" style="19" customWidth="1"/>
    <col min="10483" max="10483" width="13.140625" style="19" customWidth="1"/>
    <col min="10484" max="10484" width="12.7109375" style="19" customWidth="1"/>
    <col min="10485" max="10485" width="14.5703125" style="19" customWidth="1"/>
    <col min="10486" max="10486" width="14.42578125" style="19" customWidth="1"/>
    <col min="10487" max="10487" width="14.7109375" style="19" customWidth="1"/>
    <col min="10488" max="10488" width="18.7109375" style="19" customWidth="1"/>
    <col min="10489" max="10489" width="17" style="19" customWidth="1"/>
    <col min="10490" max="10490" width="16.85546875" style="19" customWidth="1"/>
    <col min="10491" max="10491" width="15.42578125" style="19" customWidth="1"/>
    <col min="10492" max="10492" width="17" style="19" customWidth="1"/>
    <col min="10493" max="10733" width="9.140625" style="19"/>
    <col min="10734" max="10734" width="3.28515625" style="19" customWidth="1"/>
    <col min="10735" max="10735" width="6.5703125" style="19" customWidth="1"/>
    <col min="10736" max="10736" width="43.28515625" style="19" customWidth="1"/>
    <col min="10737" max="10737" width="15.28515625" style="19" customWidth="1"/>
    <col min="10738" max="10738" width="13.7109375" style="19" customWidth="1"/>
    <col min="10739" max="10739" width="13.140625" style="19" customWidth="1"/>
    <col min="10740" max="10740" width="12.7109375" style="19" customWidth="1"/>
    <col min="10741" max="10741" width="14.5703125" style="19" customWidth="1"/>
    <col min="10742" max="10742" width="14.42578125" style="19" customWidth="1"/>
    <col min="10743" max="10743" width="14.7109375" style="19" customWidth="1"/>
    <col min="10744" max="10744" width="18.7109375" style="19" customWidth="1"/>
    <col min="10745" max="10745" width="17" style="19" customWidth="1"/>
    <col min="10746" max="10746" width="16.85546875" style="19" customWidth="1"/>
    <col min="10747" max="10747" width="15.42578125" style="19" customWidth="1"/>
    <col min="10748" max="10748" width="17" style="19" customWidth="1"/>
    <col min="10749" max="10989" width="9.140625" style="19"/>
    <col min="10990" max="10990" width="3.28515625" style="19" customWidth="1"/>
    <col min="10991" max="10991" width="6.5703125" style="19" customWidth="1"/>
    <col min="10992" max="10992" width="43.28515625" style="19" customWidth="1"/>
    <col min="10993" max="10993" width="15.28515625" style="19" customWidth="1"/>
    <col min="10994" max="10994" width="13.7109375" style="19" customWidth="1"/>
    <col min="10995" max="10995" width="13.140625" style="19" customWidth="1"/>
    <col min="10996" max="10996" width="12.7109375" style="19" customWidth="1"/>
    <col min="10997" max="10997" width="14.5703125" style="19" customWidth="1"/>
    <col min="10998" max="10998" width="14.42578125" style="19" customWidth="1"/>
    <col min="10999" max="10999" width="14.7109375" style="19" customWidth="1"/>
    <col min="11000" max="11000" width="18.7109375" style="19" customWidth="1"/>
    <col min="11001" max="11001" width="17" style="19" customWidth="1"/>
    <col min="11002" max="11002" width="16.85546875" style="19" customWidth="1"/>
    <col min="11003" max="11003" width="15.42578125" style="19" customWidth="1"/>
    <col min="11004" max="11004" width="17" style="19" customWidth="1"/>
    <col min="11005" max="11245" width="9.140625" style="19"/>
    <col min="11246" max="11246" width="3.28515625" style="19" customWidth="1"/>
    <col min="11247" max="11247" width="6.5703125" style="19" customWidth="1"/>
    <col min="11248" max="11248" width="43.28515625" style="19" customWidth="1"/>
    <col min="11249" max="11249" width="15.28515625" style="19" customWidth="1"/>
    <col min="11250" max="11250" width="13.7109375" style="19" customWidth="1"/>
    <col min="11251" max="11251" width="13.140625" style="19" customWidth="1"/>
    <col min="11252" max="11252" width="12.7109375" style="19" customWidth="1"/>
    <col min="11253" max="11253" width="14.5703125" style="19" customWidth="1"/>
    <col min="11254" max="11254" width="14.42578125" style="19" customWidth="1"/>
    <col min="11255" max="11255" width="14.7109375" style="19" customWidth="1"/>
    <col min="11256" max="11256" width="18.7109375" style="19" customWidth="1"/>
    <col min="11257" max="11257" width="17" style="19" customWidth="1"/>
    <col min="11258" max="11258" width="16.85546875" style="19" customWidth="1"/>
    <col min="11259" max="11259" width="15.42578125" style="19" customWidth="1"/>
    <col min="11260" max="11260" width="17" style="19" customWidth="1"/>
    <col min="11261" max="11501" width="9.140625" style="19"/>
    <col min="11502" max="11502" width="3.28515625" style="19" customWidth="1"/>
    <col min="11503" max="11503" width="6.5703125" style="19" customWidth="1"/>
    <col min="11504" max="11504" width="43.28515625" style="19" customWidth="1"/>
    <col min="11505" max="11505" width="15.28515625" style="19" customWidth="1"/>
    <col min="11506" max="11506" width="13.7109375" style="19" customWidth="1"/>
    <col min="11507" max="11507" width="13.140625" style="19" customWidth="1"/>
    <col min="11508" max="11508" width="12.7109375" style="19" customWidth="1"/>
    <col min="11509" max="11509" width="14.5703125" style="19" customWidth="1"/>
    <col min="11510" max="11510" width="14.42578125" style="19" customWidth="1"/>
    <col min="11511" max="11511" width="14.7109375" style="19" customWidth="1"/>
    <col min="11512" max="11512" width="18.7109375" style="19" customWidth="1"/>
    <col min="11513" max="11513" width="17" style="19" customWidth="1"/>
    <col min="11514" max="11514" width="16.85546875" style="19" customWidth="1"/>
    <col min="11515" max="11515" width="15.42578125" style="19" customWidth="1"/>
    <col min="11516" max="11516" width="17" style="19" customWidth="1"/>
    <col min="11517" max="11757" width="9.140625" style="19"/>
    <col min="11758" max="11758" width="3.28515625" style="19" customWidth="1"/>
    <col min="11759" max="11759" width="6.5703125" style="19" customWidth="1"/>
    <col min="11760" max="11760" width="43.28515625" style="19" customWidth="1"/>
    <col min="11761" max="11761" width="15.28515625" style="19" customWidth="1"/>
    <col min="11762" max="11762" width="13.7109375" style="19" customWidth="1"/>
    <col min="11763" max="11763" width="13.140625" style="19" customWidth="1"/>
    <col min="11764" max="11764" width="12.7109375" style="19" customWidth="1"/>
    <col min="11765" max="11765" width="14.5703125" style="19" customWidth="1"/>
    <col min="11766" max="11766" width="14.42578125" style="19" customWidth="1"/>
    <col min="11767" max="11767" width="14.7109375" style="19" customWidth="1"/>
    <col min="11768" max="11768" width="18.7109375" style="19" customWidth="1"/>
    <col min="11769" max="11769" width="17" style="19" customWidth="1"/>
    <col min="11770" max="11770" width="16.85546875" style="19" customWidth="1"/>
    <col min="11771" max="11771" width="15.42578125" style="19" customWidth="1"/>
    <col min="11772" max="11772" width="17" style="19" customWidth="1"/>
    <col min="11773" max="12013" width="9.140625" style="19"/>
    <col min="12014" max="12014" width="3.28515625" style="19" customWidth="1"/>
    <col min="12015" max="12015" width="6.5703125" style="19" customWidth="1"/>
    <col min="12016" max="12016" width="43.28515625" style="19" customWidth="1"/>
    <col min="12017" max="12017" width="15.28515625" style="19" customWidth="1"/>
    <col min="12018" max="12018" width="13.7109375" style="19" customWidth="1"/>
    <col min="12019" max="12019" width="13.140625" style="19" customWidth="1"/>
    <col min="12020" max="12020" width="12.7109375" style="19" customWidth="1"/>
    <col min="12021" max="12021" width="14.5703125" style="19" customWidth="1"/>
    <col min="12022" max="12022" width="14.42578125" style="19" customWidth="1"/>
    <col min="12023" max="12023" width="14.7109375" style="19" customWidth="1"/>
    <col min="12024" max="12024" width="18.7109375" style="19" customWidth="1"/>
    <col min="12025" max="12025" width="17" style="19" customWidth="1"/>
    <col min="12026" max="12026" width="16.85546875" style="19" customWidth="1"/>
    <col min="12027" max="12027" width="15.42578125" style="19" customWidth="1"/>
    <col min="12028" max="12028" width="17" style="19" customWidth="1"/>
    <col min="12029" max="12269" width="9.140625" style="19"/>
    <col min="12270" max="12270" width="3.28515625" style="19" customWidth="1"/>
    <col min="12271" max="12271" width="6.5703125" style="19" customWidth="1"/>
    <col min="12272" max="12272" width="43.28515625" style="19" customWidth="1"/>
    <col min="12273" max="12273" width="15.28515625" style="19" customWidth="1"/>
    <col min="12274" max="12274" width="13.7109375" style="19" customWidth="1"/>
    <col min="12275" max="12275" width="13.140625" style="19" customWidth="1"/>
    <col min="12276" max="12276" width="12.7109375" style="19" customWidth="1"/>
    <col min="12277" max="12277" width="14.5703125" style="19" customWidth="1"/>
    <col min="12278" max="12278" width="14.42578125" style="19" customWidth="1"/>
    <col min="12279" max="12279" width="14.7109375" style="19" customWidth="1"/>
    <col min="12280" max="12280" width="18.7109375" style="19" customWidth="1"/>
    <col min="12281" max="12281" width="17" style="19" customWidth="1"/>
    <col min="12282" max="12282" width="16.85546875" style="19" customWidth="1"/>
    <col min="12283" max="12283" width="15.42578125" style="19" customWidth="1"/>
    <col min="12284" max="12284" width="17" style="19" customWidth="1"/>
    <col min="12285" max="12525" width="9.140625" style="19"/>
    <col min="12526" max="12526" width="3.28515625" style="19" customWidth="1"/>
    <col min="12527" max="12527" width="6.5703125" style="19" customWidth="1"/>
    <col min="12528" max="12528" width="43.28515625" style="19" customWidth="1"/>
    <col min="12529" max="12529" width="15.28515625" style="19" customWidth="1"/>
    <col min="12530" max="12530" width="13.7109375" style="19" customWidth="1"/>
    <col min="12531" max="12531" width="13.140625" style="19" customWidth="1"/>
    <col min="12532" max="12532" width="12.7109375" style="19" customWidth="1"/>
    <col min="12533" max="12533" width="14.5703125" style="19" customWidth="1"/>
    <col min="12534" max="12534" width="14.42578125" style="19" customWidth="1"/>
    <col min="12535" max="12535" width="14.7109375" style="19" customWidth="1"/>
    <col min="12536" max="12536" width="18.7109375" style="19" customWidth="1"/>
    <col min="12537" max="12537" width="17" style="19" customWidth="1"/>
    <col min="12538" max="12538" width="16.85546875" style="19" customWidth="1"/>
    <col min="12539" max="12539" width="15.42578125" style="19" customWidth="1"/>
    <col min="12540" max="12540" width="17" style="19" customWidth="1"/>
    <col min="12541" max="12781" width="9.140625" style="19"/>
    <col min="12782" max="12782" width="3.28515625" style="19" customWidth="1"/>
    <col min="12783" max="12783" width="6.5703125" style="19" customWidth="1"/>
    <col min="12784" max="12784" width="43.28515625" style="19" customWidth="1"/>
    <col min="12785" max="12785" width="15.28515625" style="19" customWidth="1"/>
    <col min="12786" max="12786" width="13.7109375" style="19" customWidth="1"/>
    <col min="12787" max="12787" width="13.140625" style="19" customWidth="1"/>
    <col min="12788" max="12788" width="12.7109375" style="19" customWidth="1"/>
    <col min="12789" max="12789" width="14.5703125" style="19" customWidth="1"/>
    <col min="12790" max="12790" width="14.42578125" style="19" customWidth="1"/>
    <col min="12791" max="12791" width="14.7109375" style="19" customWidth="1"/>
    <col min="12792" max="12792" width="18.7109375" style="19" customWidth="1"/>
    <col min="12793" max="12793" width="17" style="19" customWidth="1"/>
    <col min="12794" max="12794" width="16.85546875" style="19" customWidth="1"/>
    <col min="12795" max="12795" width="15.42578125" style="19" customWidth="1"/>
    <col min="12796" max="12796" width="17" style="19" customWidth="1"/>
    <col min="12797" max="13037" width="9.140625" style="19"/>
    <col min="13038" max="13038" width="3.28515625" style="19" customWidth="1"/>
    <col min="13039" max="13039" width="6.5703125" style="19" customWidth="1"/>
    <col min="13040" max="13040" width="43.28515625" style="19" customWidth="1"/>
    <col min="13041" max="13041" width="15.28515625" style="19" customWidth="1"/>
    <col min="13042" max="13042" width="13.7109375" style="19" customWidth="1"/>
    <col min="13043" max="13043" width="13.140625" style="19" customWidth="1"/>
    <col min="13044" max="13044" width="12.7109375" style="19" customWidth="1"/>
    <col min="13045" max="13045" width="14.5703125" style="19" customWidth="1"/>
    <col min="13046" max="13046" width="14.42578125" style="19" customWidth="1"/>
    <col min="13047" max="13047" width="14.7109375" style="19" customWidth="1"/>
    <col min="13048" max="13048" width="18.7109375" style="19" customWidth="1"/>
    <col min="13049" max="13049" width="17" style="19" customWidth="1"/>
    <col min="13050" max="13050" width="16.85546875" style="19" customWidth="1"/>
    <col min="13051" max="13051" width="15.42578125" style="19" customWidth="1"/>
    <col min="13052" max="13052" width="17" style="19" customWidth="1"/>
    <col min="13053" max="13293" width="9.140625" style="19"/>
    <col min="13294" max="13294" width="3.28515625" style="19" customWidth="1"/>
    <col min="13295" max="13295" width="6.5703125" style="19" customWidth="1"/>
    <col min="13296" max="13296" width="43.28515625" style="19" customWidth="1"/>
    <col min="13297" max="13297" width="15.28515625" style="19" customWidth="1"/>
    <col min="13298" max="13298" width="13.7109375" style="19" customWidth="1"/>
    <col min="13299" max="13299" width="13.140625" style="19" customWidth="1"/>
    <col min="13300" max="13300" width="12.7109375" style="19" customWidth="1"/>
    <col min="13301" max="13301" width="14.5703125" style="19" customWidth="1"/>
    <col min="13302" max="13302" width="14.42578125" style="19" customWidth="1"/>
    <col min="13303" max="13303" width="14.7109375" style="19" customWidth="1"/>
    <col min="13304" max="13304" width="18.7109375" style="19" customWidth="1"/>
    <col min="13305" max="13305" width="17" style="19" customWidth="1"/>
    <col min="13306" max="13306" width="16.85546875" style="19" customWidth="1"/>
    <col min="13307" max="13307" width="15.42578125" style="19" customWidth="1"/>
    <col min="13308" max="13308" width="17" style="19" customWidth="1"/>
    <col min="13309" max="13549" width="9.140625" style="19"/>
    <col min="13550" max="13550" width="3.28515625" style="19" customWidth="1"/>
    <col min="13551" max="13551" width="6.5703125" style="19" customWidth="1"/>
    <col min="13552" max="13552" width="43.28515625" style="19" customWidth="1"/>
    <col min="13553" max="13553" width="15.28515625" style="19" customWidth="1"/>
    <col min="13554" max="13554" width="13.7109375" style="19" customWidth="1"/>
    <col min="13555" max="13555" width="13.140625" style="19" customWidth="1"/>
    <col min="13556" max="13556" width="12.7109375" style="19" customWidth="1"/>
    <col min="13557" max="13557" width="14.5703125" style="19" customWidth="1"/>
    <col min="13558" max="13558" width="14.42578125" style="19" customWidth="1"/>
    <col min="13559" max="13559" width="14.7109375" style="19" customWidth="1"/>
    <col min="13560" max="13560" width="18.7109375" style="19" customWidth="1"/>
    <col min="13561" max="13561" width="17" style="19" customWidth="1"/>
    <col min="13562" max="13562" width="16.85546875" style="19" customWidth="1"/>
    <col min="13563" max="13563" width="15.42578125" style="19" customWidth="1"/>
    <col min="13564" max="13564" width="17" style="19" customWidth="1"/>
    <col min="13565" max="13805" width="9.140625" style="19"/>
    <col min="13806" max="13806" width="3.28515625" style="19" customWidth="1"/>
    <col min="13807" max="13807" width="6.5703125" style="19" customWidth="1"/>
    <col min="13808" max="13808" width="43.28515625" style="19" customWidth="1"/>
    <col min="13809" max="13809" width="15.28515625" style="19" customWidth="1"/>
    <col min="13810" max="13810" width="13.7109375" style="19" customWidth="1"/>
    <col min="13811" max="13811" width="13.140625" style="19" customWidth="1"/>
    <col min="13812" max="13812" width="12.7109375" style="19" customWidth="1"/>
    <col min="13813" max="13813" width="14.5703125" style="19" customWidth="1"/>
    <col min="13814" max="13814" width="14.42578125" style="19" customWidth="1"/>
    <col min="13815" max="13815" width="14.7109375" style="19" customWidth="1"/>
    <col min="13816" max="13816" width="18.7109375" style="19" customWidth="1"/>
    <col min="13817" max="13817" width="17" style="19" customWidth="1"/>
    <col min="13818" max="13818" width="16.85546875" style="19" customWidth="1"/>
    <col min="13819" max="13819" width="15.42578125" style="19" customWidth="1"/>
    <col min="13820" max="13820" width="17" style="19" customWidth="1"/>
    <col min="13821" max="14061" width="9.140625" style="19"/>
    <col min="14062" max="14062" width="3.28515625" style="19" customWidth="1"/>
    <col min="14063" max="14063" width="6.5703125" style="19" customWidth="1"/>
    <col min="14064" max="14064" width="43.28515625" style="19" customWidth="1"/>
    <col min="14065" max="14065" width="15.28515625" style="19" customWidth="1"/>
    <col min="14066" max="14066" width="13.7109375" style="19" customWidth="1"/>
    <col min="14067" max="14067" width="13.140625" style="19" customWidth="1"/>
    <col min="14068" max="14068" width="12.7109375" style="19" customWidth="1"/>
    <col min="14069" max="14069" width="14.5703125" style="19" customWidth="1"/>
    <col min="14070" max="14070" width="14.42578125" style="19" customWidth="1"/>
    <col min="14071" max="14071" width="14.7109375" style="19" customWidth="1"/>
    <col min="14072" max="14072" width="18.7109375" style="19" customWidth="1"/>
    <col min="14073" max="14073" width="17" style="19" customWidth="1"/>
    <col min="14074" max="14074" width="16.85546875" style="19" customWidth="1"/>
    <col min="14075" max="14075" width="15.42578125" style="19" customWidth="1"/>
    <col min="14076" max="14076" width="17" style="19" customWidth="1"/>
    <col min="14077" max="14317" width="9.140625" style="19"/>
    <col min="14318" max="14318" width="3.28515625" style="19" customWidth="1"/>
    <col min="14319" max="14319" width="6.5703125" style="19" customWidth="1"/>
    <col min="14320" max="14320" width="43.28515625" style="19" customWidth="1"/>
    <col min="14321" max="14321" width="15.28515625" style="19" customWidth="1"/>
    <col min="14322" max="14322" width="13.7109375" style="19" customWidth="1"/>
    <col min="14323" max="14323" width="13.140625" style="19" customWidth="1"/>
    <col min="14324" max="14324" width="12.7109375" style="19" customWidth="1"/>
    <col min="14325" max="14325" width="14.5703125" style="19" customWidth="1"/>
    <col min="14326" max="14326" width="14.42578125" style="19" customWidth="1"/>
    <col min="14327" max="14327" width="14.7109375" style="19" customWidth="1"/>
    <col min="14328" max="14328" width="18.7109375" style="19" customWidth="1"/>
    <col min="14329" max="14329" width="17" style="19" customWidth="1"/>
    <col min="14330" max="14330" width="16.85546875" style="19" customWidth="1"/>
    <col min="14331" max="14331" width="15.42578125" style="19" customWidth="1"/>
    <col min="14332" max="14332" width="17" style="19" customWidth="1"/>
    <col min="14333" max="14573" width="9.140625" style="19"/>
    <col min="14574" max="14574" width="3.28515625" style="19" customWidth="1"/>
    <col min="14575" max="14575" width="6.5703125" style="19" customWidth="1"/>
    <col min="14576" max="14576" width="43.28515625" style="19" customWidth="1"/>
    <col min="14577" max="14577" width="15.28515625" style="19" customWidth="1"/>
    <col min="14578" max="14578" width="13.7109375" style="19" customWidth="1"/>
    <col min="14579" max="14579" width="13.140625" style="19" customWidth="1"/>
    <col min="14580" max="14580" width="12.7109375" style="19" customWidth="1"/>
    <col min="14581" max="14581" width="14.5703125" style="19" customWidth="1"/>
    <col min="14582" max="14582" width="14.42578125" style="19" customWidth="1"/>
    <col min="14583" max="14583" width="14.7109375" style="19" customWidth="1"/>
    <col min="14584" max="14584" width="18.7109375" style="19" customWidth="1"/>
    <col min="14585" max="14585" width="17" style="19" customWidth="1"/>
    <col min="14586" max="14586" width="16.85546875" style="19" customWidth="1"/>
    <col min="14587" max="14587" width="15.42578125" style="19" customWidth="1"/>
    <col min="14588" max="14588" width="17" style="19" customWidth="1"/>
    <col min="14589" max="14829" width="9.140625" style="19"/>
    <col min="14830" max="14830" width="3.28515625" style="19" customWidth="1"/>
    <col min="14831" max="14831" width="6.5703125" style="19" customWidth="1"/>
    <col min="14832" max="14832" width="43.28515625" style="19" customWidth="1"/>
    <col min="14833" max="14833" width="15.28515625" style="19" customWidth="1"/>
    <col min="14834" max="14834" width="13.7109375" style="19" customWidth="1"/>
    <col min="14835" max="14835" width="13.140625" style="19" customWidth="1"/>
    <col min="14836" max="14836" width="12.7109375" style="19" customWidth="1"/>
    <col min="14837" max="14837" width="14.5703125" style="19" customWidth="1"/>
    <col min="14838" max="14838" width="14.42578125" style="19" customWidth="1"/>
    <col min="14839" max="14839" width="14.7109375" style="19" customWidth="1"/>
    <col min="14840" max="14840" width="18.7109375" style="19" customWidth="1"/>
    <col min="14841" max="14841" width="17" style="19" customWidth="1"/>
    <col min="14842" max="14842" width="16.85546875" style="19" customWidth="1"/>
    <col min="14843" max="14843" width="15.42578125" style="19" customWidth="1"/>
    <col min="14844" max="14844" width="17" style="19" customWidth="1"/>
    <col min="14845" max="15085" width="9.140625" style="19"/>
    <col min="15086" max="15086" width="3.28515625" style="19" customWidth="1"/>
    <col min="15087" max="15087" width="6.5703125" style="19" customWidth="1"/>
    <col min="15088" max="15088" width="43.28515625" style="19" customWidth="1"/>
    <col min="15089" max="15089" width="15.28515625" style="19" customWidth="1"/>
    <col min="15090" max="15090" width="13.7109375" style="19" customWidth="1"/>
    <col min="15091" max="15091" width="13.140625" style="19" customWidth="1"/>
    <col min="15092" max="15092" width="12.7109375" style="19" customWidth="1"/>
    <col min="15093" max="15093" width="14.5703125" style="19" customWidth="1"/>
    <col min="15094" max="15094" width="14.42578125" style="19" customWidth="1"/>
    <col min="15095" max="15095" width="14.7109375" style="19" customWidth="1"/>
    <col min="15096" max="15096" width="18.7109375" style="19" customWidth="1"/>
    <col min="15097" max="15097" width="17" style="19" customWidth="1"/>
    <col min="15098" max="15098" width="16.85546875" style="19" customWidth="1"/>
    <col min="15099" max="15099" width="15.42578125" style="19" customWidth="1"/>
    <col min="15100" max="15100" width="17" style="19" customWidth="1"/>
    <col min="15101" max="15341" width="9.140625" style="19"/>
    <col min="15342" max="15342" width="3.28515625" style="19" customWidth="1"/>
    <col min="15343" max="15343" width="6.5703125" style="19" customWidth="1"/>
    <col min="15344" max="15344" width="43.28515625" style="19" customWidth="1"/>
    <col min="15345" max="15345" width="15.28515625" style="19" customWidth="1"/>
    <col min="15346" max="15346" width="13.7109375" style="19" customWidth="1"/>
    <col min="15347" max="15347" width="13.140625" style="19" customWidth="1"/>
    <col min="15348" max="15348" width="12.7109375" style="19" customWidth="1"/>
    <col min="15349" max="15349" width="14.5703125" style="19" customWidth="1"/>
    <col min="15350" max="15350" width="14.42578125" style="19" customWidth="1"/>
    <col min="15351" max="15351" width="14.7109375" style="19" customWidth="1"/>
    <col min="15352" max="15352" width="18.7109375" style="19" customWidth="1"/>
    <col min="15353" max="15353" width="17" style="19" customWidth="1"/>
    <col min="15354" max="15354" width="16.85546875" style="19" customWidth="1"/>
    <col min="15355" max="15355" width="15.42578125" style="19" customWidth="1"/>
    <col min="15356" max="15356" width="17" style="19" customWidth="1"/>
    <col min="15357" max="15597" width="9.140625" style="19"/>
    <col min="15598" max="15598" width="3.28515625" style="19" customWidth="1"/>
    <col min="15599" max="15599" width="6.5703125" style="19" customWidth="1"/>
    <col min="15600" max="15600" width="43.28515625" style="19" customWidth="1"/>
    <col min="15601" max="15601" width="15.28515625" style="19" customWidth="1"/>
    <col min="15602" max="15602" width="13.7109375" style="19" customWidth="1"/>
    <col min="15603" max="15603" width="13.140625" style="19" customWidth="1"/>
    <col min="15604" max="15604" width="12.7109375" style="19" customWidth="1"/>
    <col min="15605" max="15605" width="14.5703125" style="19" customWidth="1"/>
    <col min="15606" max="15606" width="14.42578125" style="19" customWidth="1"/>
    <col min="15607" max="15607" width="14.7109375" style="19" customWidth="1"/>
    <col min="15608" max="15608" width="18.7109375" style="19" customWidth="1"/>
    <col min="15609" max="15609" width="17" style="19" customWidth="1"/>
    <col min="15610" max="15610" width="16.85546875" style="19" customWidth="1"/>
    <col min="15611" max="15611" width="15.42578125" style="19" customWidth="1"/>
    <col min="15612" max="15612" width="17" style="19" customWidth="1"/>
    <col min="15613" max="15853" width="9.140625" style="19"/>
    <col min="15854" max="15854" width="3.28515625" style="19" customWidth="1"/>
    <col min="15855" max="15855" width="6.5703125" style="19" customWidth="1"/>
    <col min="15856" max="15856" width="43.28515625" style="19" customWidth="1"/>
    <col min="15857" max="15857" width="15.28515625" style="19" customWidth="1"/>
    <col min="15858" max="15858" width="13.7109375" style="19" customWidth="1"/>
    <col min="15859" max="15859" width="13.140625" style="19" customWidth="1"/>
    <col min="15860" max="15860" width="12.7109375" style="19" customWidth="1"/>
    <col min="15861" max="15861" width="14.5703125" style="19" customWidth="1"/>
    <col min="15862" max="15862" width="14.42578125" style="19" customWidth="1"/>
    <col min="15863" max="15863" width="14.7109375" style="19" customWidth="1"/>
    <col min="15864" max="15864" width="18.7109375" style="19" customWidth="1"/>
    <col min="15865" max="15865" width="17" style="19" customWidth="1"/>
    <col min="15866" max="15866" width="16.85546875" style="19" customWidth="1"/>
    <col min="15867" max="15867" width="15.42578125" style="19" customWidth="1"/>
    <col min="15868" max="15868" width="17" style="19" customWidth="1"/>
    <col min="15869" max="16109" width="9.140625" style="19"/>
    <col min="16110" max="16110" width="3.28515625" style="19" customWidth="1"/>
    <col min="16111" max="16111" width="6.5703125" style="19" customWidth="1"/>
    <col min="16112" max="16112" width="43.28515625" style="19" customWidth="1"/>
    <col min="16113" max="16113" width="15.28515625" style="19" customWidth="1"/>
    <col min="16114" max="16114" width="13.7109375" style="19" customWidth="1"/>
    <col min="16115" max="16115" width="13.140625" style="19" customWidth="1"/>
    <col min="16116" max="16116" width="12.7109375" style="19" customWidth="1"/>
    <col min="16117" max="16117" width="14.5703125" style="19" customWidth="1"/>
    <col min="16118" max="16118" width="14.42578125" style="19" customWidth="1"/>
    <col min="16119" max="16119" width="14.7109375" style="19" customWidth="1"/>
    <col min="16120" max="16120" width="18.7109375" style="19" customWidth="1"/>
    <col min="16121" max="16121" width="17" style="19" customWidth="1"/>
    <col min="16122" max="16122" width="16.85546875" style="19" customWidth="1"/>
    <col min="16123" max="16123" width="15.42578125" style="19" customWidth="1"/>
    <col min="16124" max="16124" width="17" style="19" customWidth="1"/>
    <col min="16125" max="16384" width="9.140625" style="19"/>
  </cols>
  <sheetData>
    <row r="1" spans="1:136" s="1" customFormat="1" ht="17.25" customHeight="1" x14ac:dyDescent="0.3">
      <c r="A1" s="105" t="s">
        <v>0</v>
      </c>
      <c r="B1" s="105"/>
      <c r="C1" s="105"/>
      <c r="D1" s="105"/>
      <c r="E1" s="105"/>
      <c r="F1" s="105"/>
      <c r="G1" s="105"/>
      <c r="H1" s="105"/>
    </row>
    <row r="2" spans="1:136" s="2" customFormat="1" ht="15.75" customHeight="1" x14ac:dyDescent="0.25">
      <c r="A2" s="106" t="s">
        <v>1</v>
      </c>
      <c r="B2" s="106"/>
      <c r="C2" s="106"/>
      <c r="D2" s="106"/>
      <c r="E2" s="106"/>
      <c r="F2" s="106"/>
      <c r="G2" s="106"/>
      <c r="H2" s="106"/>
    </row>
    <row r="3" spans="1:136" s="4" customFormat="1" ht="105" customHeight="1" x14ac:dyDescent="0.25">
      <c r="A3" s="107" t="s">
        <v>2</v>
      </c>
      <c r="B3" s="107"/>
      <c r="C3" s="107"/>
      <c r="D3" s="107"/>
      <c r="E3" s="107"/>
      <c r="F3" s="107"/>
      <c r="G3" s="107"/>
      <c r="H3" s="107"/>
    </row>
    <row r="4" spans="1:136" s="4" customFormat="1" ht="42.75" customHeight="1" x14ac:dyDescent="0.25">
      <c r="A4" s="107" t="s">
        <v>3</v>
      </c>
      <c r="B4" s="107"/>
      <c r="C4" s="107"/>
      <c r="D4" s="107"/>
      <c r="E4" s="107"/>
      <c r="F4" s="107"/>
      <c r="G4" s="107"/>
      <c r="H4" s="107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</row>
    <row r="5" spans="1:136" s="2" customFormat="1" ht="14.25" customHeight="1" x14ac:dyDescent="0.25">
      <c r="A5" s="106" t="s">
        <v>4</v>
      </c>
      <c r="B5" s="106"/>
      <c r="C5" s="106"/>
      <c r="D5" s="106"/>
      <c r="E5" s="106"/>
      <c r="F5" s="106"/>
      <c r="G5" s="106"/>
      <c r="H5" s="106"/>
    </row>
    <row r="6" spans="1:136" s="5" customFormat="1" ht="68.25" customHeight="1" x14ac:dyDescent="0.25">
      <c r="A6" s="107" t="s">
        <v>5</v>
      </c>
      <c r="B6" s="107"/>
      <c r="C6" s="107"/>
      <c r="D6" s="107"/>
      <c r="E6" s="107"/>
      <c r="F6" s="107"/>
      <c r="G6" s="107"/>
      <c r="H6" s="107"/>
    </row>
    <row r="7" spans="1:136" s="5" customFormat="1" ht="27" customHeight="1" x14ac:dyDescent="0.25">
      <c r="A7" s="107" t="s">
        <v>6</v>
      </c>
      <c r="B7" s="107"/>
      <c r="C7" s="107"/>
      <c r="D7" s="107"/>
      <c r="E7" s="107"/>
      <c r="F7" s="107"/>
      <c r="G7" s="107"/>
      <c r="H7" s="107"/>
    </row>
    <row r="8" spans="1:136" s="2" customFormat="1" ht="13.5" customHeight="1" x14ac:dyDescent="0.25">
      <c r="A8" s="106" t="s">
        <v>7</v>
      </c>
      <c r="B8" s="106"/>
      <c r="C8" s="106"/>
      <c r="D8" s="106"/>
      <c r="E8" s="106"/>
      <c r="F8" s="106"/>
      <c r="G8" s="106"/>
      <c r="H8" s="106"/>
    </row>
    <row r="9" spans="1:136" s="2" customFormat="1" ht="18.75" customHeight="1" x14ac:dyDescent="0.25">
      <c r="A9" s="107" t="s">
        <v>8</v>
      </c>
      <c r="B9" s="107"/>
      <c r="C9" s="107"/>
      <c r="D9" s="107"/>
      <c r="E9" s="107"/>
      <c r="F9" s="107"/>
      <c r="G9" s="107"/>
      <c r="H9" s="107"/>
    </row>
    <row r="10" spans="1:136" s="2" customFormat="1" ht="17.25" customHeight="1" x14ac:dyDescent="0.25">
      <c r="A10" s="106" t="s">
        <v>9</v>
      </c>
      <c r="B10" s="106"/>
      <c r="C10" s="106"/>
      <c r="D10" s="106"/>
      <c r="E10" s="106"/>
      <c r="F10" s="106"/>
      <c r="G10" s="106"/>
      <c r="H10" s="106"/>
    </row>
    <row r="11" spans="1:136" s="8" customFormat="1" ht="91.5" customHeight="1" x14ac:dyDescent="0.25">
      <c r="A11" s="6" t="s">
        <v>10</v>
      </c>
      <c r="B11" s="109" t="s">
        <v>11</v>
      </c>
      <c r="C11" s="110"/>
      <c r="D11" s="7" t="s">
        <v>12</v>
      </c>
      <c r="E11" s="7" t="s">
        <v>13</v>
      </c>
      <c r="F11" s="7" t="s">
        <v>14</v>
      </c>
      <c r="G11" s="7" t="s">
        <v>15</v>
      </c>
      <c r="H11" s="7" t="s">
        <v>16</v>
      </c>
    </row>
    <row r="12" spans="1:136" s="12" customFormat="1" ht="4.5" customHeight="1" x14ac:dyDescent="0.25">
      <c r="A12" s="9"/>
      <c r="B12" s="9"/>
      <c r="C12" s="10"/>
      <c r="D12" s="10"/>
      <c r="E12" s="10"/>
      <c r="F12" s="10"/>
      <c r="G12" s="10"/>
      <c r="H12" s="10"/>
    </row>
    <row r="13" spans="1:136" s="16" customFormat="1" ht="18.75" customHeight="1" x14ac:dyDescent="0.2">
      <c r="A13" s="13" t="s">
        <v>17</v>
      </c>
      <c r="B13" s="13"/>
      <c r="C13" s="14" t="s">
        <v>18</v>
      </c>
      <c r="D13" s="15"/>
      <c r="E13" s="15"/>
      <c r="F13" s="15"/>
      <c r="G13" s="15"/>
      <c r="H13" s="15"/>
    </row>
    <row r="14" spans="1:136" ht="5.25" customHeight="1" x14ac:dyDescent="0.2">
      <c r="C14" s="18"/>
      <c r="D14" s="18"/>
      <c r="E14" s="18"/>
      <c r="F14" s="18"/>
      <c r="G14" s="18"/>
      <c r="H14" s="18"/>
    </row>
    <row r="15" spans="1:136" s="4" customFormat="1" ht="24" customHeight="1" x14ac:dyDescent="0.25">
      <c r="A15" s="20"/>
      <c r="B15" s="20"/>
      <c r="C15" s="21" t="s">
        <v>19</v>
      </c>
      <c r="D15" s="22">
        <v>1926490741.3399999</v>
      </c>
      <c r="E15" s="22">
        <f>E166+E158+E36+E17+E28+E32+E162+E154</f>
        <v>31159796.100000001</v>
      </c>
      <c r="F15" s="22">
        <f>F166+F158+F36+F17+F28+F32+F162+F154</f>
        <v>31914867</v>
      </c>
      <c r="G15" s="22">
        <f>G166+G158+G36+G17+G28+G32+G162+G154</f>
        <v>609418</v>
      </c>
      <c r="H15" s="22">
        <f>D15+E15-F15</f>
        <v>1925735670.4399998</v>
      </c>
    </row>
    <row r="16" spans="1:136" s="12" customFormat="1" ht="3.75" customHeight="1" x14ac:dyDescent="0.25">
      <c r="A16" s="9"/>
      <c r="B16" s="9"/>
      <c r="C16" s="3"/>
      <c r="D16" s="3"/>
      <c r="E16" s="3"/>
      <c r="F16" s="3"/>
      <c r="G16" s="3"/>
      <c r="H16" s="3"/>
    </row>
    <row r="17" spans="1:8" s="4" customFormat="1" ht="23.25" customHeight="1" x14ac:dyDescent="0.25">
      <c r="A17" s="20"/>
      <c r="B17" s="20">
        <v>600</v>
      </c>
      <c r="C17" s="21" t="s">
        <v>20</v>
      </c>
      <c r="D17" s="23">
        <v>121696427.26000001</v>
      </c>
      <c r="E17" s="23">
        <f>E18</f>
        <v>200000</v>
      </c>
      <c r="F17" s="23">
        <f>F18</f>
        <v>13530016</v>
      </c>
      <c r="G17" s="23">
        <f>G18</f>
        <v>0</v>
      </c>
      <c r="H17" s="23">
        <f>D17+E17-F17</f>
        <v>108366411.26000001</v>
      </c>
    </row>
    <row r="18" spans="1:8" s="12" customFormat="1" ht="18" customHeight="1" x14ac:dyDescent="0.25">
      <c r="A18" s="9"/>
      <c r="B18" s="24" t="s">
        <v>21</v>
      </c>
      <c r="C18" s="25" t="s">
        <v>22</v>
      </c>
      <c r="D18" s="11">
        <v>35688573.399999999</v>
      </c>
      <c r="E18" s="11">
        <v>200000</v>
      </c>
      <c r="F18" s="11">
        <v>13530016</v>
      </c>
      <c r="G18" s="11">
        <v>0</v>
      </c>
      <c r="H18" s="11">
        <f>D18+E18-F18</f>
        <v>22358557.399999999</v>
      </c>
    </row>
    <row r="19" spans="1:8" s="12" customFormat="1" ht="14.25" customHeight="1" x14ac:dyDescent="0.2">
      <c r="A19" s="9"/>
      <c r="B19" s="9"/>
      <c r="C19" s="108" t="s">
        <v>23</v>
      </c>
      <c r="D19" s="108"/>
      <c r="E19" s="108"/>
      <c r="F19" s="108"/>
      <c r="G19" s="108"/>
      <c r="H19" s="108"/>
    </row>
    <row r="20" spans="1:8" s="12" customFormat="1" ht="13.5" customHeight="1" x14ac:dyDescent="0.25">
      <c r="A20" s="9"/>
      <c r="B20" s="9"/>
      <c r="C20" s="107" t="s">
        <v>24</v>
      </c>
      <c r="D20" s="107"/>
      <c r="E20" s="107"/>
      <c r="F20" s="107"/>
      <c r="G20" s="107"/>
      <c r="H20" s="107"/>
    </row>
    <row r="21" spans="1:8" s="12" customFormat="1" ht="13.5" customHeight="1" x14ac:dyDescent="0.25">
      <c r="A21" s="9"/>
      <c r="B21" s="9"/>
      <c r="C21" s="107" t="s">
        <v>25</v>
      </c>
      <c r="D21" s="107"/>
      <c r="E21" s="107"/>
      <c r="F21" s="107"/>
      <c r="G21" s="107"/>
      <c r="H21" s="107"/>
    </row>
    <row r="22" spans="1:8" s="12" customFormat="1" ht="27" customHeight="1" x14ac:dyDescent="0.25">
      <c r="A22" s="9"/>
      <c r="B22" s="9"/>
      <c r="C22" s="107" t="s">
        <v>26</v>
      </c>
      <c r="D22" s="107"/>
      <c r="E22" s="107"/>
      <c r="F22" s="107"/>
      <c r="G22" s="107"/>
      <c r="H22" s="107"/>
    </row>
    <row r="23" spans="1:8" s="12" customFormat="1" ht="13.5" customHeight="1" x14ac:dyDescent="0.25">
      <c r="A23" s="9"/>
      <c r="B23" s="9"/>
      <c r="C23" s="107" t="s">
        <v>27</v>
      </c>
      <c r="D23" s="107"/>
      <c r="E23" s="107"/>
      <c r="F23" s="107"/>
      <c r="G23" s="107"/>
      <c r="H23" s="107"/>
    </row>
    <row r="24" spans="1:8" s="12" customFormat="1" ht="14.25" customHeight="1" x14ac:dyDescent="0.2">
      <c r="A24" s="9"/>
      <c r="B24" s="9"/>
      <c r="C24" s="108" t="s">
        <v>28</v>
      </c>
      <c r="D24" s="108"/>
      <c r="E24" s="108"/>
      <c r="F24" s="108"/>
      <c r="G24" s="108"/>
      <c r="H24" s="108"/>
    </row>
    <row r="25" spans="1:8" s="12" customFormat="1" ht="41.25" customHeight="1" x14ac:dyDescent="0.25">
      <c r="A25" s="9"/>
      <c r="B25" s="9"/>
      <c r="C25" s="107" t="s">
        <v>29</v>
      </c>
      <c r="D25" s="107"/>
      <c r="E25" s="107"/>
      <c r="F25" s="107"/>
      <c r="G25" s="107"/>
      <c r="H25" s="107"/>
    </row>
    <row r="26" spans="1:8" s="12" customFormat="1" ht="51" customHeight="1" x14ac:dyDescent="0.25">
      <c r="A26" s="9"/>
      <c r="B26" s="9"/>
      <c r="C26" s="107" t="s">
        <v>30</v>
      </c>
      <c r="D26" s="107"/>
      <c r="E26" s="107"/>
      <c r="F26" s="107"/>
      <c r="G26" s="107"/>
      <c r="H26" s="107"/>
    </row>
    <row r="27" spans="1:8" s="12" customFormat="1" ht="3.75" customHeight="1" x14ac:dyDescent="0.25">
      <c r="A27" s="9"/>
      <c r="B27" s="9"/>
      <c r="C27" s="3"/>
      <c r="D27" s="3"/>
      <c r="E27" s="3"/>
      <c r="F27" s="3"/>
      <c r="G27" s="3"/>
      <c r="H27" s="3"/>
    </row>
    <row r="28" spans="1:8" s="29" customFormat="1" ht="23.25" customHeight="1" x14ac:dyDescent="0.25">
      <c r="A28" s="26"/>
      <c r="B28" s="26">
        <v>754</v>
      </c>
      <c r="C28" s="27" t="s">
        <v>31</v>
      </c>
      <c r="D28" s="28">
        <v>1816760</v>
      </c>
      <c r="E28" s="28">
        <f>E29</f>
        <v>159600</v>
      </c>
      <c r="F28" s="28">
        <f>F29</f>
        <v>0</v>
      </c>
      <c r="G28" s="28">
        <f>G29</f>
        <v>0</v>
      </c>
      <c r="H28" s="28">
        <f>D28+E28-F28</f>
        <v>1976360</v>
      </c>
    </row>
    <row r="29" spans="1:8" s="33" customFormat="1" ht="18" customHeight="1" x14ac:dyDescent="0.25">
      <c r="A29" s="30"/>
      <c r="B29" s="30">
        <v>75495</v>
      </c>
      <c r="C29" s="31" t="s">
        <v>32</v>
      </c>
      <c r="D29" s="32">
        <v>1816760</v>
      </c>
      <c r="E29" s="32">
        <v>159600</v>
      </c>
      <c r="F29" s="32">
        <v>0</v>
      </c>
      <c r="G29" s="32">
        <v>0</v>
      </c>
      <c r="H29" s="32">
        <f>D29+E29-F29</f>
        <v>1976360</v>
      </c>
    </row>
    <row r="30" spans="1:8" s="12" customFormat="1" ht="52.5" customHeight="1" x14ac:dyDescent="0.25">
      <c r="A30" s="9"/>
      <c r="B30" s="9"/>
      <c r="C30" s="107" t="s">
        <v>33</v>
      </c>
      <c r="D30" s="107"/>
      <c r="E30" s="107"/>
      <c r="F30" s="107"/>
      <c r="G30" s="107"/>
      <c r="H30" s="107"/>
    </row>
    <row r="31" spans="1:8" s="12" customFormat="1" ht="4.5" customHeight="1" x14ac:dyDescent="0.25">
      <c r="A31" s="9"/>
      <c r="B31" s="9"/>
      <c r="C31" s="3"/>
      <c r="D31" s="3"/>
      <c r="E31" s="3"/>
      <c r="F31" s="3"/>
      <c r="G31" s="3"/>
      <c r="H31" s="3"/>
    </row>
    <row r="32" spans="1:8" s="4" customFormat="1" ht="45" customHeight="1" x14ac:dyDescent="0.25">
      <c r="A32" s="20"/>
      <c r="B32" s="34">
        <v>756</v>
      </c>
      <c r="C32" s="21" t="s">
        <v>34</v>
      </c>
      <c r="D32" s="35">
        <v>799507011</v>
      </c>
      <c r="E32" s="35">
        <f>E33</f>
        <v>11133960</v>
      </c>
      <c r="F32" s="35">
        <f>F33</f>
        <v>0</v>
      </c>
      <c r="G32" s="35">
        <f>G33</f>
        <v>0</v>
      </c>
      <c r="H32" s="35">
        <f>D32+E32-F32</f>
        <v>810640971</v>
      </c>
    </row>
    <row r="33" spans="1:183" s="12" customFormat="1" ht="25.5" customHeight="1" x14ac:dyDescent="0.2">
      <c r="A33" s="36"/>
      <c r="B33" s="37">
        <v>75623</v>
      </c>
      <c r="C33" s="38" t="s">
        <v>35</v>
      </c>
      <c r="D33" s="39">
        <v>798545931</v>
      </c>
      <c r="E33" s="39">
        <v>11133960</v>
      </c>
      <c r="F33" s="39">
        <v>0</v>
      </c>
      <c r="G33" s="39">
        <v>0</v>
      </c>
      <c r="H33" s="39">
        <f>D33+E33-F33</f>
        <v>809679891</v>
      </c>
      <c r="M33" s="40"/>
      <c r="N33" s="40"/>
      <c r="AE33" s="12">
        <v>-2000000</v>
      </c>
    </row>
    <row r="34" spans="1:183" s="12" customFormat="1" ht="28.5" customHeight="1" x14ac:dyDescent="0.25">
      <c r="A34" s="9"/>
      <c r="B34" s="41"/>
      <c r="C34" s="107" t="s">
        <v>36</v>
      </c>
      <c r="D34" s="107"/>
      <c r="E34" s="107"/>
      <c r="F34" s="107"/>
      <c r="G34" s="107"/>
      <c r="H34" s="107"/>
      <c r="R34" s="40"/>
      <c r="S34" s="40"/>
    </row>
    <row r="35" spans="1:183" s="12" customFormat="1" ht="6" customHeight="1" x14ac:dyDescent="0.25">
      <c r="A35" s="9"/>
      <c r="B35" s="41"/>
      <c r="C35" s="3"/>
      <c r="D35" s="3"/>
      <c r="E35" s="3"/>
      <c r="F35" s="3"/>
      <c r="G35" s="3"/>
      <c r="H35" s="3"/>
      <c r="R35" s="40"/>
      <c r="S35" s="40"/>
    </row>
    <row r="36" spans="1:183" s="4" customFormat="1" ht="23.25" customHeight="1" x14ac:dyDescent="0.25">
      <c r="A36" s="20"/>
      <c r="B36" s="20">
        <v>758</v>
      </c>
      <c r="C36" s="21" t="s">
        <v>37</v>
      </c>
      <c r="D36" s="22">
        <v>888222483</v>
      </c>
      <c r="E36" s="22">
        <f>E87+E123+E75+E37</f>
        <v>19259959</v>
      </c>
      <c r="F36" s="22">
        <f>F87+F123+F75+F37</f>
        <v>18382231</v>
      </c>
      <c r="G36" s="22">
        <f>G87+G123+G75+G37</f>
        <v>609418</v>
      </c>
      <c r="H36" s="22">
        <f>D36+E36-F36</f>
        <v>889100211</v>
      </c>
    </row>
    <row r="37" spans="1:183" s="12" customFormat="1" ht="40.5" customHeight="1" x14ac:dyDescent="0.2">
      <c r="A37" s="9"/>
      <c r="B37" s="41">
        <v>75863</v>
      </c>
      <c r="C37" s="42" t="s">
        <v>38</v>
      </c>
      <c r="D37" s="43">
        <v>81951719</v>
      </c>
      <c r="E37" s="43">
        <v>14842223</v>
      </c>
      <c r="F37" s="43">
        <v>0</v>
      </c>
      <c r="G37" s="43">
        <v>263754</v>
      </c>
      <c r="H37" s="43">
        <f>D37+E37-F37</f>
        <v>96793942</v>
      </c>
    </row>
    <row r="38" spans="1:183" s="12" customFormat="1" ht="40.5" customHeight="1" x14ac:dyDescent="0.2">
      <c r="A38" s="9"/>
      <c r="B38" s="9"/>
      <c r="C38" s="108" t="s">
        <v>39</v>
      </c>
      <c r="D38" s="108"/>
      <c r="E38" s="108"/>
      <c r="F38" s="108"/>
      <c r="G38" s="108"/>
      <c r="H38" s="108"/>
    </row>
    <row r="39" spans="1:183" s="12" customFormat="1" ht="13.5" customHeight="1" x14ac:dyDescent="0.25">
      <c r="A39" s="9"/>
      <c r="B39" s="9"/>
      <c r="C39" s="107" t="s">
        <v>40</v>
      </c>
      <c r="D39" s="107"/>
      <c r="E39" s="107"/>
      <c r="F39" s="107"/>
      <c r="G39" s="107"/>
      <c r="H39" s="107"/>
    </row>
    <row r="40" spans="1:183" s="12" customFormat="1" ht="12.75" customHeight="1" x14ac:dyDescent="0.2">
      <c r="A40" s="9"/>
      <c r="B40" s="9"/>
      <c r="C40" s="112" t="s">
        <v>41</v>
      </c>
      <c r="D40" s="112"/>
      <c r="E40" s="112"/>
      <c r="F40" s="112"/>
      <c r="G40" s="44"/>
      <c r="H40" s="45"/>
    </row>
    <row r="41" spans="1:183" s="12" customFormat="1" ht="12.75" customHeight="1" x14ac:dyDescent="0.25">
      <c r="A41" s="9"/>
      <c r="B41" s="9"/>
      <c r="C41" s="111" t="s">
        <v>42</v>
      </c>
      <c r="D41" s="111"/>
      <c r="E41" s="111"/>
      <c r="F41" s="111"/>
      <c r="G41" s="47" t="s">
        <v>43</v>
      </c>
      <c r="H41" s="48">
        <v>3240634</v>
      </c>
    </row>
    <row r="42" spans="1:183" s="12" customFormat="1" ht="25.5" customHeight="1" x14ac:dyDescent="0.2">
      <c r="A42" s="9"/>
      <c r="B42" s="9"/>
      <c r="C42" s="112" t="s">
        <v>44</v>
      </c>
      <c r="D42" s="112"/>
      <c r="E42" s="112"/>
      <c r="F42" s="112"/>
      <c r="G42" s="44" t="s">
        <v>43</v>
      </c>
      <c r="H42" s="45">
        <v>1509424</v>
      </c>
    </row>
    <row r="43" spans="1:183" s="12" customFormat="1" ht="27" customHeight="1" x14ac:dyDescent="0.2">
      <c r="A43" s="9"/>
      <c r="B43" s="9"/>
      <c r="C43" s="112" t="s">
        <v>45</v>
      </c>
      <c r="D43" s="112"/>
      <c r="E43" s="112"/>
      <c r="F43" s="112"/>
      <c r="G43" s="44" t="s">
        <v>43</v>
      </c>
      <c r="H43" s="45">
        <v>626162</v>
      </c>
    </row>
    <row r="44" spans="1:183" s="12" customFormat="1" ht="39" customHeight="1" x14ac:dyDescent="0.2">
      <c r="A44" s="9"/>
      <c r="B44" s="9"/>
      <c r="C44" s="112" t="s">
        <v>46</v>
      </c>
      <c r="D44" s="112"/>
      <c r="E44" s="112"/>
      <c r="F44" s="112"/>
      <c r="G44" s="44" t="s">
        <v>43</v>
      </c>
      <c r="H44" s="45">
        <v>31865</v>
      </c>
    </row>
    <row r="45" spans="1:183" s="12" customFormat="1" ht="13.7" customHeight="1" x14ac:dyDescent="0.25">
      <c r="A45" s="9"/>
      <c r="B45" s="9"/>
      <c r="C45" s="111" t="s">
        <v>47</v>
      </c>
      <c r="D45" s="111"/>
      <c r="E45" s="111"/>
      <c r="F45" s="111"/>
      <c r="G45" s="47"/>
      <c r="H45" s="48"/>
    </row>
    <row r="46" spans="1:183" s="52" customFormat="1" ht="40.5" customHeight="1" x14ac:dyDescent="0.25">
      <c r="A46" s="30"/>
      <c r="B46" s="30"/>
      <c r="C46" s="113" t="s">
        <v>48</v>
      </c>
      <c r="D46" s="113"/>
      <c r="E46" s="113"/>
      <c r="F46" s="113"/>
      <c r="G46" s="49" t="s">
        <v>49</v>
      </c>
      <c r="H46" s="50">
        <v>5040478</v>
      </c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  <c r="BF46" s="51"/>
      <c r="BG46" s="51"/>
      <c r="BH46" s="51"/>
      <c r="BI46" s="51"/>
      <c r="BJ46" s="51"/>
      <c r="BK46" s="51"/>
      <c r="BL46" s="51"/>
      <c r="BM46" s="51"/>
      <c r="BN46" s="51"/>
      <c r="BO46" s="51"/>
      <c r="BP46" s="51"/>
      <c r="BQ46" s="51"/>
      <c r="BR46" s="51"/>
      <c r="BS46" s="51"/>
      <c r="BT46" s="51"/>
      <c r="BU46" s="51"/>
      <c r="BV46" s="51"/>
      <c r="BW46" s="51"/>
      <c r="BX46" s="51"/>
      <c r="BY46" s="51"/>
      <c r="BZ46" s="51"/>
      <c r="CA46" s="51"/>
      <c r="CB46" s="51"/>
      <c r="CC46" s="51"/>
      <c r="CD46" s="51"/>
      <c r="CE46" s="51"/>
      <c r="CF46" s="51"/>
      <c r="CG46" s="51"/>
      <c r="CH46" s="51"/>
      <c r="CI46" s="51"/>
      <c r="CJ46" s="51"/>
      <c r="CK46" s="51"/>
      <c r="CL46" s="51"/>
      <c r="CM46" s="51"/>
      <c r="CN46" s="51"/>
      <c r="CO46" s="51"/>
      <c r="CP46" s="51"/>
      <c r="CQ46" s="51"/>
      <c r="CR46" s="51"/>
      <c r="CS46" s="51"/>
      <c r="CT46" s="51"/>
      <c r="CU46" s="51"/>
      <c r="CV46" s="51"/>
      <c r="CW46" s="51"/>
      <c r="CX46" s="51"/>
      <c r="CY46" s="51"/>
      <c r="CZ46" s="51"/>
      <c r="DA46" s="51"/>
      <c r="DB46" s="51"/>
      <c r="DC46" s="51"/>
      <c r="DD46" s="51"/>
      <c r="DE46" s="51"/>
      <c r="DF46" s="51"/>
      <c r="DG46" s="51"/>
      <c r="DH46" s="51"/>
      <c r="DI46" s="51"/>
      <c r="DJ46" s="51"/>
      <c r="DK46" s="51"/>
      <c r="DL46" s="51"/>
      <c r="DM46" s="51"/>
      <c r="DN46" s="51"/>
      <c r="DO46" s="51"/>
      <c r="DP46" s="51"/>
      <c r="DQ46" s="51"/>
      <c r="DR46" s="51"/>
      <c r="DS46" s="51"/>
      <c r="DT46" s="51"/>
      <c r="DU46" s="51"/>
      <c r="DV46" s="51"/>
      <c r="DW46" s="51"/>
      <c r="DX46" s="51"/>
      <c r="DY46" s="51"/>
      <c r="DZ46" s="51"/>
      <c r="EA46" s="51"/>
      <c r="EB46" s="51"/>
      <c r="EC46" s="51"/>
      <c r="ED46" s="51"/>
      <c r="EE46" s="51"/>
      <c r="EF46" s="51"/>
      <c r="EG46" s="51"/>
      <c r="EH46" s="51"/>
      <c r="EI46" s="51"/>
      <c r="EJ46" s="51"/>
      <c r="EK46" s="51"/>
      <c r="EL46" s="51"/>
      <c r="EM46" s="51"/>
      <c r="EN46" s="51"/>
      <c r="EO46" s="51"/>
      <c r="EP46" s="51"/>
      <c r="EQ46" s="51"/>
      <c r="ER46" s="51"/>
      <c r="ES46" s="51"/>
      <c r="ET46" s="51"/>
      <c r="EU46" s="51"/>
      <c r="EV46" s="51"/>
      <c r="EW46" s="51"/>
      <c r="EX46" s="51"/>
      <c r="EY46" s="51"/>
      <c r="EZ46" s="51"/>
      <c r="FA46" s="51"/>
      <c r="FB46" s="51"/>
      <c r="FC46" s="51"/>
      <c r="FD46" s="51"/>
      <c r="FE46" s="51"/>
      <c r="FF46" s="51"/>
      <c r="FG46" s="51"/>
      <c r="FH46" s="51"/>
      <c r="FI46" s="51"/>
      <c r="FJ46" s="51"/>
      <c r="FK46" s="51"/>
      <c r="FL46" s="51"/>
      <c r="FM46" s="51"/>
      <c r="FN46" s="51"/>
      <c r="FO46" s="51"/>
      <c r="FP46" s="51"/>
      <c r="FQ46" s="51"/>
      <c r="FR46" s="51"/>
      <c r="FS46" s="51"/>
      <c r="FT46" s="51"/>
      <c r="FU46" s="51"/>
      <c r="FV46" s="51"/>
      <c r="FW46" s="51"/>
      <c r="FX46" s="51"/>
      <c r="FY46" s="51"/>
      <c r="FZ46" s="51"/>
      <c r="GA46" s="51"/>
    </row>
    <row r="47" spans="1:183" s="52" customFormat="1" ht="40.5" customHeight="1" x14ac:dyDescent="0.25">
      <c r="A47" s="30"/>
      <c r="B47" s="30"/>
      <c r="C47" s="113" t="s">
        <v>50</v>
      </c>
      <c r="D47" s="113"/>
      <c r="E47" s="113"/>
      <c r="F47" s="113"/>
      <c r="G47" s="49" t="s">
        <v>49</v>
      </c>
      <c r="H47" s="50">
        <v>1940419</v>
      </c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  <c r="BF47" s="51"/>
      <c r="BG47" s="51"/>
      <c r="BH47" s="51"/>
      <c r="BI47" s="51"/>
      <c r="BJ47" s="51"/>
      <c r="BK47" s="51"/>
      <c r="BL47" s="51"/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1"/>
      <c r="CA47" s="51"/>
      <c r="CB47" s="51"/>
      <c r="CC47" s="51"/>
      <c r="CD47" s="51"/>
      <c r="CE47" s="51"/>
      <c r="CF47" s="51"/>
      <c r="CG47" s="51"/>
      <c r="CH47" s="51"/>
      <c r="CI47" s="51"/>
      <c r="CJ47" s="51"/>
      <c r="CK47" s="51"/>
      <c r="CL47" s="51"/>
      <c r="CM47" s="51"/>
      <c r="CN47" s="51"/>
      <c r="CO47" s="51"/>
      <c r="CP47" s="51"/>
      <c r="CQ47" s="51"/>
      <c r="CR47" s="51"/>
      <c r="CS47" s="51"/>
      <c r="CT47" s="51"/>
      <c r="CU47" s="51"/>
      <c r="CV47" s="51"/>
      <c r="CW47" s="51"/>
      <c r="CX47" s="51"/>
      <c r="CY47" s="51"/>
      <c r="CZ47" s="51"/>
      <c r="DA47" s="51"/>
      <c r="DB47" s="51"/>
      <c r="DC47" s="51"/>
      <c r="DD47" s="51"/>
      <c r="DE47" s="51"/>
      <c r="DF47" s="51"/>
      <c r="DG47" s="51"/>
      <c r="DH47" s="51"/>
      <c r="DI47" s="51"/>
      <c r="DJ47" s="51"/>
      <c r="DK47" s="51"/>
      <c r="DL47" s="51"/>
      <c r="DM47" s="51"/>
      <c r="DN47" s="51"/>
      <c r="DO47" s="51"/>
      <c r="DP47" s="51"/>
      <c r="DQ47" s="51"/>
      <c r="DR47" s="51"/>
      <c r="DS47" s="51"/>
      <c r="DT47" s="51"/>
      <c r="DU47" s="51"/>
      <c r="DV47" s="51"/>
      <c r="DW47" s="51"/>
      <c r="DX47" s="51"/>
      <c r="DY47" s="51"/>
      <c r="DZ47" s="51"/>
      <c r="EA47" s="51"/>
      <c r="EB47" s="51"/>
      <c r="EC47" s="51"/>
      <c r="ED47" s="51"/>
      <c r="EE47" s="51"/>
      <c r="EF47" s="51"/>
      <c r="EG47" s="51"/>
      <c r="EH47" s="51"/>
      <c r="EI47" s="51"/>
      <c r="EJ47" s="51"/>
      <c r="EK47" s="51"/>
      <c r="EL47" s="51"/>
      <c r="EM47" s="51"/>
      <c r="EN47" s="51"/>
      <c r="EO47" s="51"/>
      <c r="EP47" s="51"/>
      <c r="EQ47" s="51"/>
      <c r="ER47" s="51"/>
      <c r="ES47" s="51"/>
      <c r="ET47" s="51"/>
      <c r="EU47" s="51"/>
      <c r="EV47" s="51"/>
      <c r="EW47" s="51"/>
      <c r="EX47" s="51"/>
      <c r="EY47" s="51"/>
      <c r="EZ47" s="51"/>
      <c r="FA47" s="51"/>
      <c r="FB47" s="51"/>
      <c r="FC47" s="51"/>
      <c r="FD47" s="51"/>
      <c r="FE47" s="51"/>
      <c r="FF47" s="51"/>
      <c r="FG47" s="51"/>
      <c r="FH47" s="51"/>
      <c r="FI47" s="51"/>
      <c r="FJ47" s="51"/>
      <c r="FK47" s="51"/>
      <c r="FL47" s="51"/>
      <c r="FM47" s="51"/>
      <c r="FN47" s="51"/>
      <c r="FO47" s="51"/>
      <c r="FP47" s="51"/>
      <c r="FQ47" s="51"/>
      <c r="FR47" s="51"/>
      <c r="FS47" s="51"/>
      <c r="FT47" s="51"/>
      <c r="FU47" s="51"/>
      <c r="FV47" s="51"/>
      <c r="FW47" s="51"/>
      <c r="FX47" s="51"/>
      <c r="FY47" s="51"/>
      <c r="FZ47" s="51"/>
      <c r="GA47" s="51"/>
    </row>
    <row r="48" spans="1:183" s="12" customFormat="1" ht="39.75" customHeight="1" x14ac:dyDescent="0.2">
      <c r="A48" s="9"/>
      <c r="B48" s="9"/>
      <c r="C48" s="108" t="s">
        <v>51</v>
      </c>
      <c r="D48" s="108"/>
      <c r="E48" s="108"/>
      <c r="F48" s="108"/>
      <c r="G48" s="108"/>
      <c r="H48" s="108"/>
    </row>
    <row r="49" spans="1:183" s="12" customFormat="1" ht="13.5" customHeight="1" x14ac:dyDescent="0.25">
      <c r="A49" s="9"/>
      <c r="B49" s="9"/>
      <c r="C49" s="111" t="s">
        <v>52</v>
      </c>
      <c r="D49" s="111"/>
      <c r="E49" s="111"/>
      <c r="F49" s="111"/>
      <c r="G49" s="47"/>
      <c r="H49" s="48"/>
    </row>
    <row r="50" spans="1:183" s="12" customFormat="1" ht="13.7" customHeight="1" x14ac:dyDescent="0.25">
      <c r="A50" s="9"/>
      <c r="B50" s="9"/>
      <c r="C50" s="107" t="s">
        <v>53</v>
      </c>
      <c r="D50" s="107"/>
      <c r="E50" s="107"/>
      <c r="F50" s="107"/>
      <c r="G50" s="107"/>
      <c r="H50" s="107"/>
    </row>
    <row r="51" spans="1:183" s="12" customFormat="1" ht="25.5" customHeight="1" x14ac:dyDescent="0.2">
      <c r="A51" s="9"/>
      <c r="B51" s="9"/>
      <c r="C51" s="112" t="s">
        <v>54</v>
      </c>
      <c r="D51" s="112"/>
      <c r="E51" s="112"/>
      <c r="F51" s="112"/>
      <c r="G51" s="44" t="s">
        <v>43</v>
      </c>
      <c r="H51" s="45">
        <v>2146768</v>
      </c>
    </row>
    <row r="52" spans="1:183" s="12" customFormat="1" ht="27.75" customHeight="1" x14ac:dyDescent="0.2">
      <c r="A52" s="9"/>
      <c r="B52" s="9"/>
      <c r="C52" s="112" t="s">
        <v>55</v>
      </c>
      <c r="D52" s="112"/>
      <c r="E52" s="112"/>
      <c r="F52" s="112"/>
      <c r="G52" s="44" t="s">
        <v>43</v>
      </c>
      <c r="H52" s="45">
        <v>1803</v>
      </c>
    </row>
    <row r="53" spans="1:183" s="12" customFormat="1" ht="38.25" customHeight="1" x14ac:dyDescent="0.2">
      <c r="A53" s="9"/>
      <c r="B53" s="9"/>
      <c r="C53" s="112" t="s">
        <v>56</v>
      </c>
      <c r="D53" s="112"/>
      <c r="E53" s="112"/>
      <c r="F53" s="112"/>
      <c r="G53" s="44" t="s">
        <v>43</v>
      </c>
      <c r="H53" s="45">
        <v>138627</v>
      </c>
    </row>
    <row r="54" spans="1:183" s="12" customFormat="1" ht="13.7" customHeight="1" x14ac:dyDescent="0.25">
      <c r="A54" s="9"/>
      <c r="B54" s="9"/>
      <c r="C54" s="111" t="s">
        <v>47</v>
      </c>
      <c r="D54" s="111"/>
      <c r="E54" s="111"/>
      <c r="F54" s="111"/>
      <c r="G54" s="47"/>
      <c r="H54" s="48"/>
    </row>
    <row r="55" spans="1:183" s="12" customFormat="1" ht="13.7" customHeight="1" x14ac:dyDescent="0.25">
      <c r="A55" s="9"/>
      <c r="B55" s="9"/>
      <c r="C55" s="107" t="s">
        <v>53</v>
      </c>
      <c r="D55" s="107"/>
      <c r="E55" s="107"/>
      <c r="F55" s="107"/>
      <c r="G55" s="107"/>
      <c r="H55" s="107"/>
    </row>
    <row r="56" spans="1:183" s="12" customFormat="1" ht="51" customHeight="1" x14ac:dyDescent="0.2">
      <c r="A56" s="9"/>
      <c r="B56" s="9"/>
      <c r="C56" s="112" t="s">
        <v>57</v>
      </c>
      <c r="D56" s="112"/>
      <c r="E56" s="112"/>
      <c r="F56" s="112"/>
      <c r="G56" s="44" t="s">
        <v>49</v>
      </c>
      <c r="H56" s="45">
        <v>88155</v>
      </c>
    </row>
    <row r="57" spans="1:183" s="12" customFormat="1" ht="15" customHeight="1" x14ac:dyDescent="0.2">
      <c r="A57" s="9"/>
      <c r="B57" s="9"/>
      <c r="C57" s="112" t="s">
        <v>58</v>
      </c>
      <c r="D57" s="112"/>
      <c r="E57" s="112"/>
      <c r="F57" s="112"/>
      <c r="G57" s="44"/>
      <c r="H57" s="45"/>
    </row>
    <row r="58" spans="1:183" s="12" customFormat="1" ht="25.5" customHeight="1" x14ac:dyDescent="0.2">
      <c r="A58" s="9"/>
      <c r="B58" s="9"/>
      <c r="C58" s="112" t="s">
        <v>59</v>
      </c>
      <c r="D58" s="112"/>
      <c r="E58" s="112"/>
      <c r="F58" s="112"/>
      <c r="G58" s="44" t="s">
        <v>49</v>
      </c>
      <c r="H58" s="45">
        <v>10471</v>
      </c>
    </row>
    <row r="59" spans="1:183" s="12" customFormat="1" ht="12" customHeight="1" x14ac:dyDescent="0.25">
      <c r="A59" s="9"/>
      <c r="B59" s="9"/>
      <c r="C59" s="111" t="s">
        <v>60</v>
      </c>
      <c r="D59" s="111"/>
      <c r="E59" s="111"/>
      <c r="F59" s="111"/>
      <c r="G59" s="47" t="s">
        <v>61</v>
      </c>
      <c r="H59" s="48">
        <v>56732</v>
      </c>
    </row>
    <row r="60" spans="1:183" s="52" customFormat="1" ht="13.7" customHeight="1" x14ac:dyDescent="0.25">
      <c r="A60" s="30"/>
      <c r="B60" s="30"/>
      <c r="C60" s="114" t="s">
        <v>62</v>
      </c>
      <c r="D60" s="114"/>
      <c r="E60" s="114"/>
      <c r="F60" s="114"/>
      <c r="G60" s="53" t="s">
        <v>49</v>
      </c>
      <c r="H60" s="54">
        <v>5327</v>
      </c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/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</row>
    <row r="61" spans="1:183" s="12" customFormat="1" ht="13.7" customHeight="1" x14ac:dyDescent="0.25">
      <c r="A61" s="9"/>
      <c r="B61" s="9"/>
      <c r="C61" s="111" t="s">
        <v>63</v>
      </c>
      <c r="D61" s="111"/>
      <c r="E61" s="111"/>
      <c r="F61" s="111"/>
      <c r="G61" s="47" t="s">
        <v>49</v>
      </c>
      <c r="H61" s="48">
        <v>14</v>
      </c>
    </row>
    <row r="62" spans="1:183" s="12" customFormat="1" ht="13.7" customHeight="1" x14ac:dyDescent="0.25">
      <c r="A62" s="9"/>
      <c r="B62" s="9"/>
      <c r="C62" s="55" t="s">
        <v>64</v>
      </c>
      <c r="D62" s="55"/>
      <c r="E62" s="55"/>
      <c r="F62" s="55"/>
      <c r="G62" s="55"/>
      <c r="H62" s="55"/>
    </row>
    <row r="63" spans="1:183" s="12" customFormat="1" ht="51" customHeight="1" x14ac:dyDescent="0.2">
      <c r="A63" s="9"/>
      <c r="B63" s="9"/>
      <c r="C63" s="112" t="s">
        <v>57</v>
      </c>
      <c r="D63" s="112"/>
      <c r="E63" s="112"/>
      <c r="F63" s="112"/>
      <c r="G63" s="44" t="s">
        <v>49</v>
      </c>
      <c r="H63" s="45">
        <v>6458</v>
      </c>
    </row>
    <row r="64" spans="1:183" s="12" customFormat="1" ht="39" customHeight="1" x14ac:dyDescent="0.2">
      <c r="A64" s="9"/>
      <c r="B64" s="9"/>
      <c r="C64" s="112" t="s">
        <v>65</v>
      </c>
      <c r="D64" s="112"/>
      <c r="E64" s="112"/>
      <c r="F64" s="112"/>
      <c r="G64" s="44" t="s">
        <v>49</v>
      </c>
      <c r="H64" s="45">
        <v>215603</v>
      </c>
    </row>
    <row r="65" spans="1:183" s="12" customFormat="1" ht="13.7" customHeight="1" x14ac:dyDescent="0.25">
      <c r="A65" s="9"/>
      <c r="B65" s="9"/>
      <c r="C65" s="111" t="s">
        <v>63</v>
      </c>
      <c r="D65" s="111"/>
      <c r="E65" s="111"/>
      <c r="F65" s="111"/>
      <c r="G65" s="47" t="s">
        <v>49</v>
      </c>
      <c r="H65" s="48">
        <v>47037</v>
      </c>
    </row>
    <row r="66" spans="1:183" s="12" customFormat="1" ht="13.7" customHeight="1" x14ac:dyDescent="0.25">
      <c r="A66" s="9"/>
      <c r="B66" s="9"/>
      <c r="C66" s="111" t="s">
        <v>66</v>
      </c>
      <c r="D66" s="111"/>
      <c r="E66" s="111"/>
      <c r="F66" s="111"/>
      <c r="G66" s="47"/>
      <c r="H66" s="48"/>
    </row>
    <row r="67" spans="1:183" s="52" customFormat="1" ht="13.7" customHeight="1" x14ac:dyDescent="0.25">
      <c r="A67" s="30"/>
      <c r="B67" s="30"/>
      <c r="C67" s="114" t="s">
        <v>67</v>
      </c>
      <c r="D67" s="114"/>
      <c r="E67" s="114"/>
      <c r="F67" s="114"/>
      <c r="G67" s="53" t="s">
        <v>49</v>
      </c>
      <c r="H67" s="54">
        <v>1114</v>
      </c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  <c r="BF67" s="51"/>
      <c r="BG67" s="51"/>
      <c r="BH67" s="51"/>
      <c r="BI67" s="51"/>
      <c r="BJ67" s="51"/>
      <c r="BK67" s="51"/>
      <c r="BL67" s="51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1"/>
      <c r="CA67" s="51"/>
      <c r="CB67" s="51"/>
      <c r="CC67" s="51"/>
      <c r="CD67" s="51"/>
      <c r="CE67" s="51"/>
      <c r="CF67" s="51"/>
      <c r="CG67" s="51"/>
      <c r="CH67" s="51"/>
      <c r="CI67" s="51"/>
      <c r="CJ67" s="51"/>
      <c r="CK67" s="51"/>
      <c r="CL67" s="51"/>
      <c r="CM67" s="51"/>
      <c r="CN67" s="51"/>
      <c r="CO67" s="51"/>
      <c r="CP67" s="51"/>
      <c r="CQ67" s="51"/>
      <c r="CR67" s="51"/>
      <c r="CS67" s="51"/>
      <c r="CT67" s="51"/>
      <c r="CU67" s="51"/>
      <c r="CV67" s="51"/>
      <c r="CW67" s="51"/>
      <c r="CX67" s="51"/>
      <c r="CY67" s="51"/>
      <c r="CZ67" s="51"/>
      <c r="DA67" s="51"/>
      <c r="DB67" s="51"/>
      <c r="DC67" s="51"/>
      <c r="DD67" s="51"/>
      <c r="DE67" s="51"/>
      <c r="DF67" s="51"/>
      <c r="DG67" s="51"/>
      <c r="DH67" s="51"/>
      <c r="DI67" s="51"/>
      <c r="DJ67" s="51"/>
      <c r="DK67" s="51"/>
      <c r="DL67" s="51"/>
      <c r="DM67" s="51"/>
      <c r="DN67" s="51"/>
      <c r="DO67" s="51"/>
      <c r="DP67" s="51"/>
      <c r="DQ67" s="51"/>
      <c r="DR67" s="51"/>
      <c r="DS67" s="51"/>
      <c r="DT67" s="51"/>
      <c r="DU67" s="51"/>
      <c r="DV67" s="51"/>
      <c r="DW67" s="51"/>
      <c r="DX67" s="51"/>
      <c r="DY67" s="51"/>
      <c r="DZ67" s="51"/>
      <c r="EA67" s="51"/>
      <c r="EB67" s="51"/>
      <c r="EC67" s="51"/>
      <c r="ED67" s="51"/>
      <c r="EE67" s="51"/>
      <c r="EF67" s="51"/>
      <c r="EG67" s="51"/>
      <c r="EH67" s="51"/>
      <c r="EI67" s="51"/>
      <c r="EJ67" s="51"/>
      <c r="EK67" s="51"/>
      <c r="EL67" s="51"/>
      <c r="EM67" s="51"/>
      <c r="EN67" s="51"/>
      <c r="EO67" s="51"/>
      <c r="EP67" s="51"/>
      <c r="EQ67" s="51"/>
      <c r="ER67" s="51"/>
      <c r="ES67" s="51"/>
      <c r="ET67" s="51"/>
      <c r="EU67" s="51"/>
      <c r="EV67" s="51"/>
      <c r="EW67" s="51"/>
      <c r="EX67" s="51"/>
      <c r="EY67" s="51"/>
      <c r="EZ67" s="51"/>
      <c r="FA67" s="51"/>
      <c r="FB67" s="51"/>
      <c r="FC67" s="51"/>
      <c r="FD67" s="51"/>
      <c r="FE67" s="51"/>
      <c r="FF67" s="51"/>
      <c r="FG67" s="51"/>
      <c r="FH67" s="51"/>
      <c r="FI67" s="51"/>
      <c r="FJ67" s="51"/>
      <c r="FK67" s="51"/>
      <c r="FL67" s="51"/>
      <c r="FM67" s="51"/>
      <c r="FN67" s="51"/>
      <c r="FO67" s="51"/>
      <c r="FP67" s="51"/>
      <c r="FQ67" s="51"/>
      <c r="FR67" s="51"/>
      <c r="FS67" s="51"/>
      <c r="FT67" s="51"/>
      <c r="FU67" s="51"/>
      <c r="FV67" s="51"/>
      <c r="FW67" s="51"/>
      <c r="FX67" s="51"/>
      <c r="FY67" s="51"/>
      <c r="FZ67" s="51"/>
      <c r="GA67" s="51"/>
    </row>
    <row r="68" spans="1:183" s="12" customFormat="1" ht="13.7" customHeight="1" x14ac:dyDescent="0.25">
      <c r="A68" s="9"/>
      <c r="B68" s="9"/>
      <c r="C68" s="55" t="s">
        <v>64</v>
      </c>
      <c r="D68" s="55"/>
      <c r="E68" s="55"/>
      <c r="F68" s="55"/>
      <c r="G68" s="55"/>
      <c r="H68" s="55"/>
    </row>
    <row r="69" spans="1:183" s="12" customFormat="1" ht="12.75" customHeight="1" x14ac:dyDescent="0.25">
      <c r="A69" s="9"/>
      <c r="B69" s="9"/>
      <c r="C69" s="111" t="s">
        <v>68</v>
      </c>
      <c r="D69" s="111"/>
      <c r="E69" s="111"/>
      <c r="F69" s="111"/>
      <c r="G69" s="47" t="s">
        <v>49</v>
      </c>
      <c r="H69" s="48">
        <v>1700</v>
      </c>
    </row>
    <row r="70" spans="1:183" s="52" customFormat="1" ht="13.7" customHeight="1" x14ac:dyDescent="0.25">
      <c r="A70" s="30"/>
      <c r="B70" s="30"/>
      <c r="C70" s="114" t="s">
        <v>69</v>
      </c>
      <c r="D70" s="114"/>
      <c r="E70" s="114"/>
      <c r="F70" s="114"/>
      <c r="G70" s="53" t="s">
        <v>49</v>
      </c>
      <c r="H70" s="54">
        <v>223091</v>
      </c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  <c r="BF70" s="51"/>
      <c r="BG70" s="51"/>
      <c r="BH70" s="51"/>
      <c r="BI70" s="51"/>
      <c r="BJ70" s="51"/>
      <c r="BK70" s="51"/>
      <c r="BL70" s="51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1"/>
      <c r="CA70" s="51"/>
      <c r="CB70" s="51"/>
      <c r="CC70" s="51"/>
      <c r="CD70" s="51"/>
      <c r="CE70" s="51"/>
      <c r="CF70" s="51"/>
      <c r="CG70" s="51"/>
      <c r="CH70" s="51"/>
      <c r="CI70" s="51"/>
      <c r="CJ70" s="51"/>
      <c r="CK70" s="51"/>
      <c r="CL70" s="51"/>
      <c r="CM70" s="51"/>
      <c r="CN70" s="51"/>
      <c r="CO70" s="51"/>
      <c r="CP70" s="51"/>
      <c r="CQ70" s="51"/>
      <c r="CR70" s="51"/>
      <c r="CS70" s="51"/>
      <c r="CT70" s="51"/>
      <c r="CU70" s="51"/>
      <c r="CV70" s="51"/>
      <c r="CW70" s="51"/>
      <c r="CX70" s="51"/>
      <c r="CY70" s="51"/>
      <c r="CZ70" s="51"/>
      <c r="DA70" s="51"/>
      <c r="DB70" s="51"/>
      <c r="DC70" s="51"/>
      <c r="DD70" s="51"/>
      <c r="DE70" s="51"/>
      <c r="DF70" s="51"/>
      <c r="DG70" s="51"/>
      <c r="DH70" s="51"/>
      <c r="DI70" s="51"/>
      <c r="DJ70" s="51"/>
      <c r="DK70" s="51"/>
      <c r="DL70" s="51"/>
      <c r="DM70" s="51"/>
      <c r="DN70" s="51"/>
      <c r="DO70" s="51"/>
      <c r="DP70" s="51"/>
      <c r="DQ70" s="51"/>
      <c r="DR70" s="51"/>
      <c r="DS70" s="51"/>
      <c r="DT70" s="51"/>
      <c r="DU70" s="51"/>
      <c r="DV70" s="51"/>
      <c r="DW70" s="51"/>
      <c r="DX70" s="51"/>
      <c r="DY70" s="51"/>
      <c r="DZ70" s="51"/>
      <c r="EA70" s="51"/>
      <c r="EB70" s="51"/>
      <c r="EC70" s="51"/>
      <c r="ED70" s="51"/>
      <c r="EE70" s="51"/>
      <c r="EF70" s="51"/>
      <c r="EG70" s="51"/>
      <c r="EH70" s="51"/>
      <c r="EI70" s="51"/>
      <c r="EJ70" s="51"/>
      <c r="EK70" s="51"/>
      <c r="EL70" s="51"/>
      <c r="EM70" s="51"/>
      <c r="EN70" s="51"/>
      <c r="EO70" s="51"/>
      <c r="EP70" s="51"/>
      <c r="EQ70" s="51"/>
      <c r="ER70" s="51"/>
      <c r="ES70" s="51"/>
      <c r="ET70" s="51"/>
      <c r="EU70" s="51"/>
      <c r="EV70" s="51"/>
      <c r="EW70" s="51"/>
      <c r="EX70" s="51"/>
      <c r="EY70" s="51"/>
      <c r="EZ70" s="51"/>
      <c r="FA70" s="51"/>
      <c r="FB70" s="51"/>
      <c r="FC70" s="51"/>
      <c r="FD70" s="51"/>
      <c r="FE70" s="51"/>
      <c r="FF70" s="51"/>
      <c r="FG70" s="51"/>
      <c r="FH70" s="51"/>
      <c r="FI70" s="51"/>
      <c r="FJ70" s="51"/>
      <c r="FK70" s="51"/>
      <c r="FL70" s="51"/>
      <c r="FM70" s="51"/>
      <c r="FN70" s="51"/>
      <c r="FO70" s="51"/>
      <c r="FP70" s="51"/>
      <c r="FQ70" s="51"/>
      <c r="FR70" s="51"/>
      <c r="FS70" s="51"/>
      <c r="FT70" s="51"/>
      <c r="FU70" s="51"/>
      <c r="FV70" s="51"/>
      <c r="FW70" s="51"/>
      <c r="FX70" s="51"/>
      <c r="FY70" s="51"/>
      <c r="FZ70" s="51"/>
      <c r="GA70" s="51"/>
    </row>
    <row r="71" spans="1:183" s="52" customFormat="1" ht="13.7" customHeight="1" x14ac:dyDescent="0.25">
      <c r="A71" s="30"/>
      <c r="B71" s="30"/>
      <c r="C71" s="114" t="s">
        <v>62</v>
      </c>
      <c r="D71" s="114"/>
      <c r="E71" s="114"/>
      <c r="F71" s="114"/>
      <c r="G71" s="53" t="s">
        <v>49</v>
      </c>
      <c r="H71" s="54">
        <v>1205</v>
      </c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  <c r="BF71" s="51"/>
      <c r="BG71" s="51"/>
      <c r="BH71" s="51"/>
      <c r="BI71" s="51"/>
      <c r="BJ71" s="51"/>
      <c r="BK71" s="51"/>
      <c r="BL71" s="51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1"/>
      <c r="CA71" s="51"/>
      <c r="CB71" s="51"/>
      <c r="CC71" s="51"/>
      <c r="CD71" s="51"/>
      <c r="CE71" s="51"/>
      <c r="CF71" s="51"/>
      <c r="CG71" s="51"/>
      <c r="CH71" s="51"/>
      <c r="CI71" s="51"/>
      <c r="CJ71" s="51"/>
      <c r="CK71" s="51"/>
      <c r="CL71" s="51"/>
      <c r="CM71" s="51"/>
      <c r="CN71" s="51"/>
      <c r="CO71" s="51"/>
      <c r="CP71" s="51"/>
      <c r="CQ71" s="51"/>
      <c r="CR71" s="51"/>
      <c r="CS71" s="51"/>
      <c r="CT71" s="51"/>
      <c r="CU71" s="51"/>
      <c r="CV71" s="51"/>
      <c r="CW71" s="51"/>
      <c r="CX71" s="51"/>
      <c r="CY71" s="51"/>
      <c r="CZ71" s="51"/>
      <c r="DA71" s="51"/>
      <c r="DB71" s="51"/>
      <c r="DC71" s="51"/>
      <c r="DD71" s="51"/>
      <c r="DE71" s="51"/>
      <c r="DF71" s="51"/>
      <c r="DG71" s="51"/>
      <c r="DH71" s="51"/>
      <c r="DI71" s="51"/>
      <c r="DJ71" s="51"/>
      <c r="DK71" s="51"/>
      <c r="DL71" s="51"/>
      <c r="DM71" s="51"/>
      <c r="DN71" s="51"/>
      <c r="DO71" s="51"/>
      <c r="DP71" s="51"/>
      <c r="DQ71" s="51"/>
      <c r="DR71" s="51"/>
      <c r="DS71" s="51"/>
      <c r="DT71" s="51"/>
      <c r="DU71" s="51"/>
      <c r="DV71" s="51"/>
      <c r="DW71" s="51"/>
      <c r="DX71" s="51"/>
      <c r="DY71" s="51"/>
      <c r="DZ71" s="51"/>
      <c r="EA71" s="51"/>
      <c r="EB71" s="51"/>
      <c r="EC71" s="51"/>
      <c r="ED71" s="51"/>
      <c r="EE71" s="51"/>
      <c r="EF71" s="51"/>
      <c r="EG71" s="51"/>
      <c r="EH71" s="51"/>
      <c r="EI71" s="51"/>
      <c r="EJ71" s="51"/>
      <c r="EK71" s="51"/>
      <c r="EL71" s="51"/>
      <c r="EM71" s="51"/>
      <c r="EN71" s="51"/>
      <c r="EO71" s="51"/>
      <c r="EP71" s="51"/>
      <c r="EQ71" s="51"/>
      <c r="ER71" s="51"/>
      <c r="ES71" s="51"/>
      <c r="ET71" s="51"/>
      <c r="EU71" s="51"/>
      <c r="EV71" s="51"/>
      <c r="EW71" s="51"/>
      <c r="EX71" s="51"/>
      <c r="EY71" s="51"/>
      <c r="EZ71" s="51"/>
      <c r="FA71" s="51"/>
      <c r="FB71" s="51"/>
      <c r="FC71" s="51"/>
      <c r="FD71" s="51"/>
      <c r="FE71" s="51"/>
      <c r="FF71" s="51"/>
      <c r="FG71" s="51"/>
      <c r="FH71" s="51"/>
      <c r="FI71" s="51"/>
      <c r="FJ71" s="51"/>
      <c r="FK71" s="51"/>
      <c r="FL71" s="51"/>
      <c r="FM71" s="51"/>
      <c r="FN71" s="51"/>
      <c r="FO71" s="51"/>
      <c r="FP71" s="51"/>
      <c r="FQ71" s="51"/>
      <c r="FR71" s="51"/>
      <c r="FS71" s="51"/>
      <c r="FT71" s="51"/>
      <c r="FU71" s="51"/>
      <c r="FV71" s="51"/>
      <c r="FW71" s="51"/>
      <c r="FX71" s="51"/>
      <c r="FY71" s="51"/>
      <c r="FZ71" s="51"/>
      <c r="GA71" s="51"/>
    </row>
    <row r="72" spans="1:183" s="52" customFormat="1" ht="13.7" customHeight="1" x14ac:dyDescent="0.25">
      <c r="A72" s="30"/>
      <c r="B72" s="30"/>
      <c r="C72" s="114" t="s">
        <v>70</v>
      </c>
      <c r="D72" s="114"/>
      <c r="E72" s="114"/>
      <c r="F72" s="114"/>
      <c r="G72" s="53" t="s">
        <v>49</v>
      </c>
      <c r="H72" s="54">
        <v>6926</v>
      </c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  <c r="BF72" s="51"/>
      <c r="BG72" s="51"/>
      <c r="BH72" s="51"/>
      <c r="BI72" s="51"/>
      <c r="BJ72" s="51"/>
      <c r="BK72" s="51"/>
      <c r="BL72" s="51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1"/>
      <c r="CA72" s="51"/>
      <c r="CB72" s="51"/>
      <c r="CC72" s="51"/>
      <c r="CD72" s="51"/>
      <c r="CE72" s="51"/>
      <c r="CF72" s="51"/>
      <c r="CG72" s="51"/>
      <c r="CH72" s="51"/>
      <c r="CI72" s="51"/>
      <c r="CJ72" s="51"/>
      <c r="CK72" s="51"/>
      <c r="CL72" s="51"/>
      <c r="CM72" s="51"/>
      <c r="CN72" s="51"/>
      <c r="CO72" s="51"/>
      <c r="CP72" s="51"/>
      <c r="CQ72" s="51"/>
      <c r="CR72" s="51"/>
      <c r="CS72" s="51"/>
      <c r="CT72" s="51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1"/>
      <c r="DH72" s="51"/>
      <c r="DI72" s="51"/>
      <c r="DJ72" s="51"/>
      <c r="DK72" s="51"/>
      <c r="DL72" s="51"/>
      <c r="DM72" s="51"/>
      <c r="DN72" s="51"/>
      <c r="DO72" s="51"/>
      <c r="DP72" s="51"/>
      <c r="DQ72" s="51"/>
      <c r="DR72" s="51"/>
      <c r="DS72" s="51"/>
      <c r="DT72" s="51"/>
      <c r="DU72" s="51"/>
      <c r="DV72" s="51"/>
      <c r="DW72" s="51"/>
      <c r="DX72" s="51"/>
      <c r="DY72" s="51"/>
      <c r="DZ72" s="51"/>
      <c r="EA72" s="51"/>
      <c r="EB72" s="51"/>
      <c r="EC72" s="51"/>
      <c r="ED72" s="51"/>
      <c r="EE72" s="51"/>
      <c r="EF72" s="51"/>
      <c r="EG72" s="51"/>
      <c r="EH72" s="51"/>
      <c r="EI72" s="51"/>
      <c r="EJ72" s="51"/>
      <c r="EK72" s="51"/>
      <c r="EL72" s="51"/>
      <c r="EM72" s="51"/>
      <c r="EN72" s="51"/>
      <c r="EO72" s="51"/>
      <c r="EP72" s="51"/>
      <c r="EQ72" s="51"/>
      <c r="ER72" s="51"/>
      <c r="ES72" s="51"/>
      <c r="ET72" s="51"/>
      <c r="EU72" s="51"/>
      <c r="EV72" s="51"/>
      <c r="EW72" s="51"/>
      <c r="EX72" s="51"/>
      <c r="EY72" s="51"/>
      <c r="EZ72" s="51"/>
      <c r="FA72" s="51"/>
      <c r="FB72" s="51"/>
      <c r="FC72" s="51"/>
      <c r="FD72" s="51"/>
      <c r="FE72" s="51"/>
      <c r="FF72" s="51"/>
      <c r="FG72" s="51"/>
      <c r="FH72" s="51"/>
      <c r="FI72" s="51"/>
      <c r="FJ72" s="51"/>
      <c r="FK72" s="51"/>
      <c r="FL72" s="51"/>
      <c r="FM72" s="51"/>
      <c r="FN72" s="51"/>
      <c r="FO72" s="51"/>
      <c r="FP72" s="51"/>
      <c r="FQ72" s="51"/>
      <c r="FR72" s="51"/>
      <c r="FS72" s="51"/>
      <c r="FT72" s="51"/>
      <c r="FU72" s="51"/>
      <c r="FV72" s="51"/>
      <c r="FW72" s="51"/>
      <c r="FX72" s="51"/>
      <c r="FY72" s="51"/>
      <c r="FZ72" s="51"/>
      <c r="GA72" s="51"/>
    </row>
    <row r="73" spans="1:183" s="52" customFormat="1" ht="13.7" customHeight="1" x14ac:dyDescent="0.25">
      <c r="A73" s="30"/>
      <c r="B73" s="30"/>
      <c r="C73" s="114" t="s">
        <v>71</v>
      </c>
      <c r="D73" s="114"/>
      <c r="E73" s="114"/>
      <c r="F73" s="114"/>
      <c r="G73" s="53" t="s">
        <v>49</v>
      </c>
      <c r="H73" s="54">
        <v>29718</v>
      </c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  <c r="BF73" s="51"/>
      <c r="BG73" s="51"/>
      <c r="BH73" s="51"/>
      <c r="BI73" s="51"/>
      <c r="BJ73" s="51"/>
      <c r="BK73" s="51"/>
      <c r="BL73" s="51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1"/>
      <c r="CA73" s="51"/>
      <c r="CB73" s="51"/>
      <c r="CC73" s="51"/>
      <c r="CD73" s="51"/>
      <c r="CE73" s="51"/>
      <c r="CF73" s="51"/>
      <c r="CG73" s="51"/>
      <c r="CH73" s="51"/>
      <c r="CI73" s="51"/>
      <c r="CJ73" s="51"/>
      <c r="CK73" s="51"/>
      <c r="CL73" s="51"/>
      <c r="CM73" s="51"/>
      <c r="CN73" s="51"/>
      <c r="CO73" s="51"/>
      <c r="CP73" s="51"/>
      <c r="CQ73" s="51"/>
      <c r="CR73" s="51"/>
      <c r="CS73" s="51"/>
      <c r="CT73" s="51"/>
      <c r="CU73" s="51"/>
      <c r="CV73" s="51"/>
      <c r="CW73" s="51"/>
      <c r="CX73" s="51"/>
      <c r="CY73" s="51"/>
      <c r="CZ73" s="51"/>
      <c r="DA73" s="51"/>
      <c r="DB73" s="51"/>
      <c r="DC73" s="51"/>
      <c r="DD73" s="51"/>
      <c r="DE73" s="51"/>
      <c r="DF73" s="51"/>
      <c r="DG73" s="51"/>
      <c r="DH73" s="51"/>
      <c r="DI73" s="51"/>
      <c r="DJ73" s="51"/>
      <c r="DK73" s="51"/>
      <c r="DL73" s="51"/>
      <c r="DM73" s="51"/>
      <c r="DN73" s="51"/>
      <c r="DO73" s="51"/>
      <c r="DP73" s="51"/>
      <c r="DQ73" s="51"/>
      <c r="DR73" s="51"/>
      <c r="DS73" s="51"/>
      <c r="DT73" s="51"/>
      <c r="DU73" s="51"/>
      <c r="DV73" s="51"/>
      <c r="DW73" s="51"/>
      <c r="DX73" s="51"/>
      <c r="DY73" s="51"/>
      <c r="DZ73" s="51"/>
      <c r="EA73" s="51"/>
      <c r="EB73" s="51"/>
      <c r="EC73" s="51"/>
      <c r="ED73" s="51"/>
      <c r="EE73" s="51"/>
      <c r="EF73" s="51"/>
      <c r="EG73" s="51"/>
      <c r="EH73" s="51"/>
      <c r="EI73" s="51"/>
      <c r="EJ73" s="51"/>
      <c r="EK73" s="51"/>
      <c r="EL73" s="51"/>
      <c r="EM73" s="51"/>
      <c r="EN73" s="51"/>
      <c r="EO73" s="51"/>
      <c r="EP73" s="51"/>
      <c r="EQ73" s="51"/>
      <c r="ER73" s="51"/>
      <c r="ES73" s="51"/>
      <c r="ET73" s="51"/>
      <c r="EU73" s="51"/>
      <c r="EV73" s="51"/>
      <c r="EW73" s="51"/>
      <c r="EX73" s="51"/>
      <c r="EY73" s="51"/>
      <c r="EZ73" s="51"/>
      <c r="FA73" s="51"/>
      <c r="FB73" s="51"/>
      <c r="FC73" s="51"/>
      <c r="FD73" s="51"/>
      <c r="FE73" s="51"/>
      <c r="FF73" s="51"/>
      <c r="FG73" s="51"/>
      <c r="FH73" s="51"/>
      <c r="FI73" s="51"/>
      <c r="FJ73" s="51"/>
      <c r="FK73" s="51"/>
      <c r="FL73" s="51"/>
      <c r="FM73" s="51"/>
      <c r="FN73" s="51"/>
      <c r="FO73" s="51"/>
      <c r="FP73" s="51"/>
      <c r="FQ73" s="51"/>
      <c r="FR73" s="51"/>
      <c r="FS73" s="51"/>
      <c r="FT73" s="51"/>
      <c r="FU73" s="51"/>
      <c r="FV73" s="51"/>
      <c r="FW73" s="51"/>
      <c r="FX73" s="51"/>
      <c r="FY73" s="51"/>
      <c r="FZ73" s="51"/>
      <c r="GA73" s="51"/>
    </row>
    <row r="74" spans="1:183" s="12" customFormat="1" ht="26.25" customHeight="1" x14ac:dyDescent="0.25">
      <c r="A74" s="9"/>
      <c r="B74" s="9"/>
      <c r="C74" s="107" t="s">
        <v>72</v>
      </c>
      <c r="D74" s="107"/>
      <c r="E74" s="107"/>
      <c r="F74" s="107"/>
      <c r="G74" s="107"/>
      <c r="H74" s="107"/>
    </row>
    <row r="75" spans="1:183" s="12" customFormat="1" ht="39" customHeight="1" x14ac:dyDescent="0.2">
      <c r="A75" s="9"/>
      <c r="B75" s="41">
        <v>75864</v>
      </c>
      <c r="C75" s="42" t="s">
        <v>73</v>
      </c>
      <c r="D75" s="43">
        <v>2146991</v>
      </c>
      <c r="E75" s="43">
        <v>1938</v>
      </c>
      <c r="F75" s="43">
        <v>532868</v>
      </c>
      <c r="G75" s="43">
        <v>0</v>
      </c>
      <c r="H75" s="43">
        <f>D75+E75-F75</f>
        <v>1616061</v>
      </c>
    </row>
    <row r="76" spans="1:183" s="12" customFormat="1" ht="40.5" customHeight="1" x14ac:dyDescent="0.2">
      <c r="A76" s="9"/>
      <c r="B76" s="9"/>
      <c r="C76" s="108" t="s">
        <v>74</v>
      </c>
      <c r="D76" s="108"/>
      <c r="E76" s="108"/>
      <c r="F76" s="108"/>
      <c r="G76" s="108"/>
      <c r="H76" s="108"/>
    </row>
    <row r="77" spans="1:183" s="12" customFormat="1" ht="14.25" customHeight="1" x14ac:dyDescent="0.25">
      <c r="A77" s="9"/>
      <c r="B77" s="9"/>
      <c r="C77" s="111" t="s">
        <v>75</v>
      </c>
      <c r="D77" s="111"/>
      <c r="E77" s="111"/>
      <c r="F77" s="111"/>
      <c r="G77" s="47"/>
      <c r="H77" s="48"/>
    </row>
    <row r="78" spans="1:183" s="12" customFormat="1" ht="15" customHeight="1" x14ac:dyDescent="0.25">
      <c r="A78" s="9"/>
      <c r="B78" s="9"/>
      <c r="C78" s="111" t="s">
        <v>76</v>
      </c>
      <c r="D78" s="111"/>
      <c r="E78" s="111"/>
      <c r="F78" s="111"/>
      <c r="G78" s="47" t="s">
        <v>43</v>
      </c>
      <c r="H78" s="48">
        <v>1886</v>
      </c>
    </row>
    <row r="79" spans="1:183" s="12" customFormat="1" ht="24" customHeight="1" x14ac:dyDescent="0.2">
      <c r="A79" s="9"/>
      <c r="B79" s="9"/>
      <c r="C79" s="112" t="s">
        <v>77</v>
      </c>
      <c r="D79" s="112"/>
      <c r="E79" s="112"/>
      <c r="F79" s="112"/>
      <c r="G79" s="44" t="s">
        <v>43</v>
      </c>
      <c r="H79" s="45">
        <v>52</v>
      </c>
    </row>
    <row r="80" spans="1:183" s="12" customFormat="1" ht="13.5" customHeight="1" x14ac:dyDescent="0.25">
      <c r="A80" s="9"/>
      <c r="B80" s="9"/>
      <c r="C80" s="111" t="s">
        <v>78</v>
      </c>
      <c r="D80" s="111"/>
      <c r="E80" s="111"/>
      <c r="F80" s="111"/>
      <c r="G80" s="47"/>
      <c r="H80" s="48"/>
    </row>
    <row r="81" spans="1:193" s="52" customFormat="1" ht="13.5" customHeight="1" x14ac:dyDescent="0.25">
      <c r="A81" s="30"/>
      <c r="B81" s="30"/>
      <c r="C81" s="114" t="s">
        <v>79</v>
      </c>
      <c r="D81" s="114"/>
      <c r="E81" s="114"/>
      <c r="F81" s="114"/>
      <c r="G81" s="53" t="s">
        <v>61</v>
      </c>
      <c r="H81" s="54">
        <v>46137</v>
      </c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  <c r="BF81" s="51"/>
      <c r="BG81" s="51"/>
      <c r="BH81" s="51"/>
      <c r="BI81" s="51"/>
      <c r="BJ81" s="51"/>
      <c r="BK81" s="51"/>
      <c r="BL81" s="51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1"/>
      <c r="CA81" s="51"/>
      <c r="CB81" s="51"/>
      <c r="CC81" s="51"/>
      <c r="CD81" s="51"/>
      <c r="CE81" s="51"/>
      <c r="CF81" s="51"/>
      <c r="CG81" s="51"/>
      <c r="CH81" s="51"/>
      <c r="CI81" s="51"/>
      <c r="CJ81" s="51"/>
      <c r="CK81" s="51"/>
      <c r="CL81" s="51"/>
      <c r="CM81" s="51"/>
      <c r="CN81" s="51"/>
      <c r="CO81" s="51"/>
      <c r="CP81" s="51"/>
      <c r="CQ81" s="51"/>
      <c r="CR81" s="51"/>
      <c r="CS81" s="51"/>
      <c r="CT81" s="51"/>
      <c r="CU81" s="51"/>
      <c r="CV81" s="51"/>
      <c r="CW81" s="51"/>
      <c r="CX81" s="51"/>
      <c r="CY81" s="51"/>
      <c r="CZ81" s="51"/>
      <c r="DA81" s="51"/>
      <c r="DB81" s="51"/>
      <c r="DC81" s="51"/>
      <c r="DD81" s="51"/>
      <c r="DE81" s="51"/>
      <c r="DF81" s="51"/>
      <c r="DG81" s="51"/>
      <c r="DH81" s="51"/>
      <c r="DI81" s="51"/>
      <c r="DJ81" s="51"/>
      <c r="DK81" s="51"/>
      <c r="DL81" s="51"/>
      <c r="DM81" s="51"/>
      <c r="DN81" s="51"/>
      <c r="DO81" s="51"/>
      <c r="DP81" s="51"/>
      <c r="DQ81" s="51"/>
      <c r="DR81" s="51"/>
      <c r="DS81" s="51"/>
      <c r="DT81" s="51"/>
      <c r="DU81" s="51"/>
      <c r="DV81" s="51"/>
      <c r="DW81" s="51"/>
      <c r="DX81" s="51"/>
      <c r="DY81" s="51"/>
      <c r="DZ81" s="51"/>
      <c r="EA81" s="51"/>
      <c r="EB81" s="51"/>
      <c r="EC81" s="51"/>
      <c r="ED81" s="51"/>
      <c r="EE81" s="51"/>
      <c r="EF81" s="51"/>
      <c r="EG81" s="51"/>
      <c r="EH81" s="51"/>
      <c r="EI81" s="51"/>
      <c r="EJ81" s="51"/>
      <c r="EK81" s="51"/>
      <c r="EL81" s="51"/>
      <c r="EM81" s="51"/>
      <c r="EN81" s="51"/>
      <c r="EO81" s="51"/>
      <c r="EP81" s="51"/>
      <c r="EQ81" s="51"/>
      <c r="ER81" s="51"/>
      <c r="ES81" s="51"/>
      <c r="ET81" s="51"/>
      <c r="EU81" s="51"/>
      <c r="EV81" s="51"/>
      <c r="EW81" s="51"/>
      <c r="EX81" s="51"/>
      <c r="EY81" s="51"/>
      <c r="EZ81" s="51"/>
      <c r="FA81" s="51"/>
      <c r="FB81" s="51"/>
      <c r="FC81" s="51"/>
      <c r="FD81" s="51"/>
      <c r="FE81" s="51"/>
      <c r="FF81" s="51"/>
      <c r="FG81" s="51"/>
      <c r="FH81" s="51"/>
      <c r="FI81" s="51"/>
      <c r="FJ81" s="51"/>
      <c r="FK81" s="51"/>
      <c r="FL81" s="51"/>
      <c r="FM81" s="51"/>
      <c r="FN81" s="51"/>
      <c r="FO81" s="51"/>
      <c r="FP81" s="51"/>
      <c r="FQ81" s="51"/>
      <c r="FR81" s="51"/>
      <c r="FS81" s="51"/>
      <c r="FT81" s="51"/>
      <c r="FU81" s="51"/>
      <c r="FV81" s="51"/>
      <c r="FW81" s="51"/>
      <c r="FX81" s="51"/>
      <c r="FY81" s="51"/>
      <c r="FZ81" s="51"/>
      <c r="GA81" s="51"/>
      <c r="GB81" s="51"/>
      <c r="GC81" s="51"/>
      <c r="GD81" s="51"/>
      <c r="GE81" s="51"/>
      <c r="GF81" s="51"/>
      <c r="GG81" s="51"/>
      <c r="GH81" s="51"/>
      <c r="GI81" s="51"/>
      <c r="GJ81" s="51"/>
      <c r="GK81" s="51"/>
    </row>
    <row r="82" spans="1:193" s="12" customFormat="1" ht="13.5" customHeight="1" x14ac:dyDescent="0.25">
      <c r="A82" s="9"/>
      <c r="B82" s="9"/>
      <c r="C82" s="111" t="s">
        <v>80</v>
      </c>
      <c r="D82" s="111"/>
      <c r="E82" s="111"/>
      <c r="F82" s="111"/>
      <c r="G82" s="47" t="s">
        <v>61</v>
      </c>
      <c r="H82" s="48">
        <v>95855</v>
      </c>
    </row>
    <row r="83" spans="1:193" s="52" customFormat="1" ht="13.5" customHeight="1" x14ac:dyDescent="0.25">
      <c r="A83" s="30"/>
      <c r="B83" s="30"/>
      <c r="C83" s="114" t="s">
        <v>81</v>
      </c>
      <c r="D83" s="114"/>
      <c r="E83" s="114"/>
      <c r="F83" s="114"/>
      <c r="G83" s="53" t="s">
        <v>61</v>
      </c>
      <c r="H83" s="54">
        <v>930</v>
      </c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  <c r="BF83" s="51"/>
      <c r="BG83" s="51"/>
      <c r="BH83" s="51"/>
      <c r="BI83" s="51"/>
      <c r="BJ83" s="51"/>
      <c r="BK83" s="51"/>
      <c r="BL83" s="51"/>
      <c r="BM83" s="51"/>
      <c r="BN83" s="51"/>
      <c r="BO83" s="51"/>
      <c r="BP83" s="51"/>
      <c r="BQ83" s="51"/>
      <c r="BR83" s="51"/>
      <c r="BS83" s="51"/>
      <c r="BT83" s="51"/>
      <c r="BU83" s="51"/>
      <c r="BV83" s="51"/>
      <c r="BW83" s="51"/>
      <c r="BX83" s="51"/>
      <c r="BY83" s="51"/>
      <c r="BZ83" s="51"/>
      <c r="CA83" s="51"/>
      <c r="CB83" s="51"/>
      <c r="CC83" s="51"/>
      <c r="CD83" s="51"/>
      <c r="CE83" s="51"/>
      <c r="CF83" s="51"/>
      <c r="CG83" s="51"/>
      <c r="CH83" s="51"/>
      <c r="CI83" s="51"/>
      <c r="CJ83" s="51"/>
      <c r="CK83" s="51"/>
      <c r="CL83" s="51"/>
      <c r="CM83" s="51"/>
      <c r="CN83" s="51"/>
      <c r="CO83" s="51"/>
      <c r="CP83" s="51"/>
      <c r="CQ83" s="51"/>
      <c r="CR83" s="51"/>
      <c r="CS83" s="51"/>
      <c r="CT83" s="51"/>
      <c r="CU83" s="51"/>
      <c r="CV83" s="51"/>
      <c r="CW83" s="51"/>
      <c r="CX83" s="51"/>
      <c r="CY83" s="51"/>
      <c r="CZ83" s="51"/>
      <c r="DA83" s="51"/>
      <c r="DB83" s="51"/>
      <c r="DC83" s="51"/>
      <c r="DD83" s="51"/>
      <c r="DE83" s="51"/>
      <c r="DF83" s="51"/>
      <c r="DG83" s="51"/>
      <c r="DH83" s="51"/>
      <c r="DI83" s="51"/>
      <c r="DJ83" s="51"/>
      <c r="DK83" s="51"/>
      <c r="DL83" s="51"/>
      <c r="DM83" s="51"/>
      <c r="DN83" s="51"/>
      <c r="DO83" s="51"/>
      <c r="DP83" s="51"/>
      <c r="DQ83" s="51"/>
      <c r="DR83" s="51"/>
      <c r="DS83" s="51"/>
      <c r="DT83" s="51"/>
      <c r="DU83" s="51"/>
      <c r="DV83" s="51"/>
      <c r="DW83" s="51"/>
      <c r="DX83" s="51"/>
      <c r="DY83" s="51"/>
      <c r="DZ83" s="51"/>
      <c r="EA83" s="51"/>
      <c r="EB83" s="51"/>
      <c r="EC83" s="51"/>
      <c r="ED83" s="51"/>
      <c r="EE83" s="51"/>
      <c r="EF83" s="51"/>
      <c r="EG83" s="51"/>
      <c r="EH83" s="51"/>
      <c r="EI83" s="51"/>
      <c r="EJ83" s="51"/>
      <c r="EK83" s="51"/>
      <c r="EL83" s="51"/>
      <c r="EM83" s="51"/>
      <c r="EN83" s="51"/>
      <c r="EO83" s="51"/>
      <c r="EP83" s="51"/>
      <c r="EQ83" s="51"/>
      <c r="ER83" s="51"/>
      <c r="ES83" s="51"/>
      <c r="ET83" s="51"/>
      <c r="EU83" s="51"/>
      <c r="EV83" s="51"/>
      <c r="EW83" s="51"/>
      <c r="EX83" s="51"/>
      <c r="EY83" s="51"/>
      <c r="EZ83" s="51"/>
      <c r="FA83" s="51"/>
      <c r="FB83" s="51"/>
      <c r="FC83" s="51"/>
      <c r="FD83" s="51"/>
      <c r="FE83" s="51"/>
      <c r="FF83" s="51"/>
      <c r="FG83" s="51"/>
      <c r="FH83" s="51"/>
      <c r="FI83" s="51"/>
      <c r="FJ83" s="51"/>
      <c r="FK83" s="51"/>
      <c r="FL83" s="51"/>
      <c r="FM83" s="51"/>
      <c r="FN83" s="51"/>
      <c r="FO83" s="51"/>
      <c r="FP83" s="51"/>
      <c r="FQ83" s="51"/>
      <c r="FR83" s="51"/>
      <c r="FS83" s="51"/>
      <c r="FT83" s="51"/>
      <c r="FU83" s="51"/>
      <c r="FV83" s="51"/>
      <c r="FW83" s="51"/>
      <c r="FX83" s="51"/>
      <c r="FY83" s="51"/>
      <c r="FZ83" s="51"/>
      <c r="GA83" s="51"/>
      <c r="GB83" s="51"/>
      <c r="GC83" s="51"/>
      <c r="GD83" s="51"/>
      <c r="GE83" s="51"/>
      <c r="GF83" s="51"/>
      <c r="GG83" s="51"/>
      <c r="GH83" s="51"/>
      <c r="GI83" s="51"/>
      <c r="GJ83" s="51"/>
      <c r="GK83" s="51"/>
    </row>
    <row r="84" spans="1:193" s="12" customFormat="1" ht="13.5" customHeight="1" x14ac:dyDescent="0.25">
      <c r="A84" s="9"/>
      <c r="B84" s="9"/>
      <c r="C84" s="111" t="s">
        <v>82</v>
      </c>
      <c r="D84" s="111"/>
      <c r="E84" s="111"/>
      <c r="F84" s="111"/>
      <c r="G84" s="47" t="s">
        <v>61</v>
      </c>
      <c r="H84" s="48">
        <v>1421</v>
      </c>
    </row>
    <row r="85" spans="1:193" s="12" customFormat="1" ht="25.5" customHeight="1" x14ac:dyDescent="0.2">
      <c r="A85" s="9"/>
      <c r="B85" s="9"/>
      <c r="C85" s="112" t="s">
        <v>83</v>
      </c>
      <c r="D85" s="112"/>
      <c r="E85" s="112"/>
      <c r="F85" s="112"/>
      <c r="G85" s="44" t="s">
        <v>61</v>
      </c>
      <c r="H85" s="45">
        <v>388525</v>
      </c>
    </row>
    <row r="86" spans="1:193" s="12" customFormat="1" ht="26.25" customHeight="1" x14ac:dyDescent="0.25">
      <c r="A86" s="9"/>
      <c r="B86" s="9"/>
      <c r="C86" s="107" t="s">
        <v>72</v>
      </c>
      <c r="D86" s="107"/>
      <c r="E86" s="107"/>
      <c r="F86" s="107"/>
      <c r="G86" s="107"/>
      <c r="H86" s="107"/>
    </row>
    <row r="87" spans="1:193" s="12" customFormat="1" ht="27.75" customHeight="1" x14ac:dyDescent="0.2">
      <c r="A87" s="9"/>
      <c r="B87" s="41">
        <v>75865</v>
      </c>
      <c r="C87" s="42" t="s">
        <v>84</v>
      </c>
      <c r="D87" s="43">
        <v>111949733</v>
      </c>
      <c r="E87" s="43">
        <v>1312820</v>
      </c>
      <c r="F87" s="43">
        <v>11629501</v>
      </c>
      <c r="G87" s="43">
        <v>9545</v>
      </c>
      <c r="H87" s="43">
        <f>D87+E87-F87</f>
        <v>101633052</v>
      </c>
    </row>
    <row r="88" spans="1:193" s="12" customFormat="1" ht="25.5" customHeight="1" x14ac:dyDescent="0.2">
      <c r="A88" s="9"/>
      <c r="B88" s="9"/>
      <c r="C88" s="108" t="s">
        <v>85</v>
      </c>
      <c r="D88" s="108"/>
      <c r="E88" s="108"/>
      <c r="F88" s="108"/>
      <c r="G88" s="108"/>
      <c r="H88" s="108"/>
    </row>
    <row r="89" spans="1:193" s="12" customFormat="1" ht="41.25" customHeight="1" x14ac:dyDescent="0.2">
      <c r="A89" s="9"/>
      <c r="B89" s="9"/>
      <c r="C89" s="111" t="s">
        <v>86</v>
      </c>
      <c r="D89" s="111"/>
      <c r="E89" s="111"/>
      <c r="F89" s="111"/>
      <c r="G89" s="44" t="s">
        <v>43</v>
      </c>
      <c r="H89" s="45">
        <v>1166</v>
      </c>
    </row>
    <row r="90" spans="1:193" s="12" customFormat="1" ht="12.75" customHeight="1" x14ac:dyDescent="0.2">
      <c r="A90" s="9"/>
      <c r="B90" s="9"/>
      <c r="C90" s="108" t="s">
        <v>87</v>
      </c>
      <c r="D90" s="108"/>
      <c r="E90" s="108"/>
      <c r="F90" s="108"/>
      <c r="G90" s="108"/>
      <c r="H90" s="108"/>
    </row>
    <row r="91" spans="1:193" s="12" customFormat="1" ht="12" customHeight="1" x14ac:dyDescent="0.2">
      <c r="A91" s="9"/>
      <c r="B91" s="9"/>
      <c r="C91" s="108" t="s">
        <v>88</v>
      </c>
      <c r="D91" s="108"/>
      <c r="E91" s="108"/>
      <c r="F91" s="108"/>
      <c r="G91" s="108"/>
      <c r="H91" s="108"/>
    </row>
    <row r="92" spans="1:193" s="12" customFormat="1" ht="14.25" customHeight="1" x14ac:dyDescent="0.25">
      <c r="A92" s="9"/>
      <c r="B92" s="9"/>
      <c r="C92" s="111" t="s">
        <v>89</v>
      </c>
      <c r="D92" s="111"/>
      <c r="E92" s="111"/>
      <c r="F92" s="111"/>
      <c r="G92" s="55"/>
      <c r="H92" s="55"/>
    </row>
    <row r="93" spans="1:193" s="12" customFormat="1" ht="24.75" customHeight="1" x14ac:dyDescent="0.2">
      <c r="A93" s="9"/>
      <c r="B93" s="9"/>
      <c r="C93" s="111" t="s">
        <v>90</v>
      </c>
      <c r="D93" s="111"/>
      <c r="E93" s="111"/>
      <c r="F93" s="111"/>
      <c r="G93" s="44" t="s">
        <v>49</v>
      </c>
      <c r="H93" s="45">
        <v>3321800</v>
      </c>
    </row>
    <row r="94" spans="1:193" s="12" customFormat="1" ht="26.25" customHeight="1" x14ac:dyDescent="0.2">
      <c r="A94" s="9"/>
      <c r="B94" s="9"/>
      <c r="C94" s="112" t="s">
        <v>91</v>
      </c>
      <c r="D94" s="112"/>
      <c r="E94" s="112"/>
      <c r="F94" s="112"/>
      <c r="G94" s="44" t="s">
        <v>49</v>
      </c>
      <c r="H94" s="45">
        <v>703630</v>
      </c>
    </row>
    <row r="95" spans="1:193" s="12" customFormat="1" ht="13.5" customHeight="1" x14ac:dyDescent="0.25">
      <c r="A95" s="9"/>
      <c r="B95" s="9"/>
      <c r="C95" s="111" t="s">
        <v>92</v>
      </c>
      <c r="D95" s="111"/>
      <c r="E95" s="111"/>
      <c r="F95" s="111"/>
      <c r="G95" s="55"/>
      <c r="H95" s="55"/>
    </row>
    <row r="96" spans="1:193" s="12" customFormat="1" ht="13.5" customHeight="1" x14ac:dyDescent="0.25">
      <c r="A96" s="9"/>
      <c r="B96" s="9"/>
      <c r="C96" s="111" t="s">
        <v>93</v>
      </c>
      <c r="D96" s="111"/>
      <c r="E96" s="111"/>
      <c r="F96" s="111"/>
      <c r="G96" s="47" t="s">
        <v>49</v>
      </c>
      <c r="H96" s="48">
        <v>77207</v>
      </c>
    </row>
    <row r="97" spans="1:8" s="12" customFormat="1" ht="26.25" customHeight="1" x14ac:dyDescent="0.2">
      <c r="A97" s="9"/>
      <c r="B97" s="9"/>
      <c r="C97" s="112" t="s">
        <v>94</v>
      </c>
      <c r="D97" s="112"/>
      <c r="E97" s="112"/>
      <c r="F97" s="112"/>
      <c r="G97" s="44" t="s">
        <v>49</v>
      </c>
      <c r="H97" s="45">
        <v>5950</v>
      </c>
    </row>
    <row r="98" spans="1:8" s="12" customFormat="1" ht="26.25" customHeight="1" x14ac:dyDescent="0.2">
      <c r="A98" s="9"/>
      <c r="B98" s="9"/>
      <c r="C98" s="112" t="s">
        <v>95</v>
      </c>
      <c r="D98" s="112"/>
      <c r="E98" s="112"/>
      <c r="F98" s="112"/>
      <c r="G98" s="44" t="s">
        <v>49</v>
      </c>
      <c r="H98" s="45">
        <v>10522</v>
      </c>
    </row>
    <row r="99" spans="1:8" s="12" customFormat="1" ht="13.5" customHeight="1" x14ac:dyDescent="0.25">
      <c r="A99" s="9"/>
      <c r="B99" s="9"/>
      <c r="C99" s="55" t="s">
        <v>96</v>
      </c>
      <c r="D99" s="55"/>
      <c r="E99" s="55"/>
      <c r="F99" s="55"/>
      <c r="G99" s="55"/>
      <c r="H99" s="55"/>
    </row>
    <row r="100" spans="1:8" s="12" customFormat="1" ht="13.5" customHeight="1" x14ac:dyDescent="0.25">
      <c r="A100" s="9"/>
      <c r="B100" s="9"/>
      <c r="C100" s="111" t="s">
        <v>92</v>
      </c>
      <c r="D100" s="111"/>
      <c r="E100" s="111"/>
      <c r="F100" s="111"/>
      <c r="G100" s="55"/>
      <c r="H100" s="55"/>
    </row>
    <row r="101" spans="1:8" s="12" customFormat="1" ht="13.5" customHeight="1" x14ac:dyDescent="0.25">
      <c r="A101" s="9"/>
      <c r="B101" s="9"/>
      <c r="C101" s="111" t="s">
        <v>93</v>
      </c>
      <c r="D101" s="111"/>
      <c r="E101" s="111"/>
      <c r="F101" s="111"/>
      <c r="G101" s="47" t="s">
        <v>49</v>
      </c>
      <c r="H101" s="48">
        <v>3950983</v>
      </c>
    </row>
    <row r="102" spans="1:8" s="12" customFormat="1" ht="26.25" customHeight="1" x14ac:dyDescent="0.2">
      <c r="A102" s="9"/>
      <c r="B102" s="9"/>
      <c r="C102" s="112" t="s">
        <v>97</v>
      </c>
      <c r="D102" s="112"/>
      <c r="E102" s="112"/>
      <c r="F102" s="112"/>
      <c r="G102" s="44" t="s">
        <v>49</v>
      </c>
      <c r="H102" s="45">
        <v>429250</v>
      </c>
    </row>
    <row r="103" spans="1:8" s="12" customFormat="1" ht="26.25" customHeight="1" x14ac:dyDescent="0.2">
      <c r="A103" s="9"/>
      <c r="B103" s="9"/>
      <c r="C103" s="112" t="s">
        <v>94</v>
      </c>
      <c r="D103" s="112"/>
      <c r="E103" s="112"/>
      <c r="F103" s="112"/>
      <c r="G103" s="44" t="s">
        <v>49</v>
      </c>
      <c r="H103" s="45">
        <v>595000</v>
      </c>
    </row>
    <row r="104" spans="1:8" s="12" customFormat="1" ht="26.25" customHeight="1" x14ac:dyDescent="0.2">
      <c r="A104" s="9"/>
      <c r="B104" s="9"/>
      <c r="C104" s="112" t="s">
        <v>95</v>
      </c>
      <c r="D104" s="112"/>
      <c r="E104" s="112"/>
      <c r="F104" s="112"/>
      <c r="G104" s="44" t="s">
        <v>49</v>
      </c>
      <c r="H104" s="45">
        <v>1727259</v>
      </c>
    </row>
    <row r="105" spans="1:8" s="12" customFormat="1" ht="13.5" customHeight="1" x14ac:dyDescent="0.2">
      <c r="A105" s="9"/>
      <c r="B105" s="9"/>
      <c r="C105" s="108" t="s">
        <v>98</v>
      </c>
      <c r="D105" s="108"/>
      <c r="E105" s="108"/>
      <c r="F105" s="108"/>
      <c r="G105" s="108"/>
      <c r="H105" s="108"/>
    </row>
    <row r="106" spans="1:8" s="12" customFormat="1" ht="13.5" customHeight="1" x14ac:dyDescent="0.25">
      <c r="A106" s="9"/>
      <c r="B106" s="9"/>
      <c r="C106" s="111" t="s">
        <v>89</v>
      </c>
      <c r="D106" s="111"/>
      <c r="E106" s="111"/>
      <c r="F106" s="111"/>
      <c r="G106" s="55"/>
      <c r="H106" s="55"/>
    </row>
    <row r="107" spans="1:8" s="12" customFormat="1" ht="13.5" customHeight="1" x14ac:dyDescent="0.25">
      <c r="A107" s="9"/>
      <c r="B107" s="9"/>
      <c r="C107" s="111" t="s">
        <v>92</v>
      </c>
      <c r="D107" s="111"/>
      <c r="E107" s="111"/>
      <c r="F107" s="111"/>
      <c r="G107" s="55"/>
      <c r="H107" s="55"/>
    </row>
    <row r="108" spans="1:8" s="12" customFormat="1" ht="13.5" customHeight="1" x14ac:dyDescent="0.25">
      <c r="A108" s="9"/>
      <c r="B108" s="9"/>
      <c r="C108" s="111" t="s">
        <v>93</v>
      </c>
      <c r="D108" s="111"/>
      <c r="E108" s="111"/>
      <c r="F108" s="111"/>
      <c r="G108" s="47" t="s">
        <v>49</v>
      </c>
      <c r="H108" s="48">
        <v>9083</v>
      </c>
    </row>
    <row r="109" spans="1:8" s="12" customFormat="1" ht="26.25" customHeight="1" x14ac:dyDescent="0.2">
      <c r="A109" s="9"/>
      <c r="B109" s="9"/>
      <c r="C109" s="112" t="s">
        <v>94</v>
      </c>
      <c r="D109" s="112"/>
      <c r="E109" s="112"/>
      <c r="F109" s="112"/>
      <c r="G109" s="44" t="s">
        <v>49</v>
      </c>
      <c r="H109" s="45">
        <v>700</v>
      </c>
    </row>
    <row r="110" spans="1:8" s="12" customFormat="1" ht="26.25" customHeight="1" x14ac:dyDescent="0.2">
      <c r="A110" s="9"/>
      <c r="B110" s="9"/>
      <c r="C110" s="112" t="s">
        <v>95</v>
      </c>
      <c r="D110" s="112"/>
      <c r="E110" s="112"/>
      <c r="F110" s="112"/>
      <c r="G110" s="44" t="s">
        <v>49</v>
      </c>
      <c r="H110" s="45">
        <v>1237</v>
      </c>
    </row>
    <row r="111" spans="1:8" s="12" customFormat="1" ht="39" customHeight="1" x14ac:dyDescent="0.2">
      <c r="A111" s="9"/>
      <c r="B111" s="9"/>
      <c r="C111" s="112" t="s">
        <v>99</v>
      </c>
      <c r="D111" s="112"/>
      <c r="E111" s="112"/>
      <c r="F111" s="112"/>
      <c r="G111" s="44" t="s">
        <v>49</v>
      </c>
      <c r="H111" s="45">
        <v>39767</v>
      </c>
    </row>
    <row r="112" spans="1:8" s="12" customFormat="1" ht="13.5" customHeight="1" x14ac:dyDescent="0.25">
      <c r="A112" s="9"/>
      <c r="B112" s="9"/>
      <c r="C112" s="55" t="s">
        <v>96</v>
      </c>
      <c r="D112" s="55"/>
      <c r="E112" s="55"/>
      <c r="F112" s="55"/>
      <c r="G112" s="55"/>
      <c r="H112" s="55"/>
    </row>
    <row r="113" spans="1:8" s="12" customFormat="1" ht="13.5" customHeight="1" x14ac:dyDescent="0.25">
      <c r="A113" s="9"/>
      <c r="B113" s="9"/>
      <c r="C113" s="111" t="s">
        <v>92</v>
      </c>
      <c r="D113" s="111"/>
      <c r="E113" s="111"/>
      <c r="F113" s="111"/>
      <c r="G113" s="55"/>
      <c r="H113" s="55"/>
    </row>
    <row r="114" spans="1:8" s="12" customFormat="1" ht="13.5" customHeight="1" x14ac:dyDescent="0.25">
      <c r="A114" s="9"/>
      <c r="B114" s="9"/>
      <c r="C114" s="111" t="s">
        <v>93</v>
      </c>
      <c r="D114" s="111"/>
      <c r="E114" s="111"/>
      <c r="F114" s="111"/>
      <c r="G114" s="47" t="s">
        <v>49</v>
      </c>
      <c r="H114" s="48">
        <v>464821</v>
      </c>
    </row>
    <row r="115" spans="1:8" s="12" customFormat="1" ht="25.5" customHeight="1" x14ac:dyDescent="0.2">
      <c r="A115" s="9"/>
      <c r="B115" s="9"/>
      <c r="C115" s="112" t="s">
        <v>97</v>
      </c>
      <c r="D115" s="112"/>
      <c r="E115" s="112"/>
      <c r="F115" s="112"/>
      <c r="G115" s="44" t="s">
        <v>49</v>
      </c>
      <c r="H115" s="45">
        <v>50500</v>
      </c>
    </row>
    <row r="116" spans="1:8" s="12" customFormat="1" ht="25.5" customHeight="1" x14ac:dyDescent="0.2">
      <c r="A116" s="9"/>
      <c r="B116" s="9"/>
      <c r="C116" s="112" t="s">
        <v>94</v>
      </c>
      <c r="D116" s="112"/>
      <c r="E116" s="112"/>
      <c r="F116" s="112"/>
      <c r="G116" s="44" t="s">
        <v>49</v>
      </c>
      <c r="H116" s="45">
        <v>70000</v>
      </c>
    </row>
    <row r="117" spans="1:8" s="12" customFormat="1" ht="25.5" customHeight="1" x14ac:dyDescent="0.2">
      <c r="A117" s="9"/>
      <c r="B117" s="9"/>
      <c r="C117" s="112" t="s">
        <v>95</v>
      </c>
      <c r="D117" s="112"/>
      <c r="E117" s="112"/>
      <c r="F117" s="112"/>
      <c r="G117" s="44" t="s">
        <v>49</v>
      </c>
      <c r="H117" s="45">
        <v>166557</v>
      </c>
    </row>
    <row r="118" spans="1:8" s="12" customFormat="1" ht="28.5" customHeight="1" x14ac:dyDescent="0.2">
      <c r="A118" s="9"/>
      <c r="B118" s="9"/>
      <c r="C118" s="108" t="s">
        <v>100</v>
      </c>
      <c r="D118" s="108"/>
      <c r="E118" s="108"/>
      <c r="F118" s="108"/>
      <c r="G118" s="108"/>
      <c r="H118" s="108"/>
    </row>
    <row r="119" spans="1:8" s="12" customFormat="1" ht="26.25" customHeight="1" x14ac:dyDescent="0.25">
      <c r="A119" s="9"/>
      <c r="B119" s="9"/>
      <c r="C119" s="107" t="s">
        <v>101</v>
      </c>
      <c r="D119" s="107"/>
      <c r="E119" s="107"/>
      <c r="F119" s="107"/>
      <c r="G119" s="107"/>
      <c r="H119" s="107"/>
    </row>
    <row r="120" spans="1:8" s="12" customFormat="1" ht="26.25" customHeight="1" x14ac:dyDescent="0.25">
      <c r="A120" s="9"/>
      <c r="B120" s="9"/>
      <c r="C120" s="107" t="s">
        <v>102</v>
      </c>
      <c r="D120" s="107"/>
      <c r="E120" s="107"/>
      <c r="F120" s="107"/>
      <c r="G120" s="107"/>
      <c r="H120" s="107"/>
    </row>
    <row r="121" spans="1:8" s="12" customFormat="1" ht="52.5" customHeight="1" x14ac:dyDescent="0.25">
      <c r="A121" s="9"/>
      <c r="B121" s="9"/>
      <c r="C121" s="107" t="s">
        <v>103</v>
      </c>
      <c r="D121" s="107"/>
      <c r="E121" s="107"/>
      <c r="F121" s="107"/>
      <c r="G121" s="107"/>
      <c r="H121" s="107"/>
    </row>
    <row r="122" spans="1:8" s="12" customFormat="1" ht="27.75" customHeight="1" x14ac:dyDescent="0.25">
      <c r="A122" s="9"/>
      <c r="B122" s="9"/>
      <c r="C122" s="107" t="s">
        <v>104</v>
      </c>
      <c r="D122" s="107"/>
      <c r="E122" s="107"/>
      <c r="F122" s="107"/>
      <c r="G122" s="107"/>
      <c r="H122" s="107"/>
    </row>
    <row r="123" spans="1:8" s="12" customFormat="1" ht="25.5" customHeight="1" x14ac:dyDescent="0.2">
      <c r="A123" s="9"/>
      <c r="B123" s="41">
        <v>75866</v>
      </c>
      <c r="C123" s="42" t="s">
        <v>105</v>
      </c>
      <c r="D123" s="43">
        <v>116997572</v>
      </c>
      <c r="E123" s="43">
        <v>3102978</v>
      </c>
      <c r="F123" s="43">
        <v>6219862</v>
      </c>
      <c r="G123" s="43">
        <v>336119</v>
      </c>
      <c r="H123" s="43">
        <f>D123+E123-F123</f>
        <v>113880688</v>
      </c>
    </row>
    <row r="124" spans="1:8" s="12" customFormat="1" ht="25.5" customHeight="1" x14ac:dyDescent="0.2">
      <c r="A124" s="9"/>
      <c r="B124" s="9"/>
      <c r="C124" s="108" t="s">
        <v>106</v>
      </c>
      <c r="D124" s="108"/>
      <c r="E124" s="108"/>
      <c r="F124" s="108"/>
      <c r="G124" s="108"/>
      <c r="H124" s="108"/>
    </row>
    <row r="125" spans="1:8" s="12" customFormat="1" ht="12" customHeight="1" x14ac:dyDescent="0.2">
      <c r="A125" s="9"/>
      <c r="B125" s="9"/>
      <c r="C125" s="108" t="s">
        <v>107</v>
      </c>
      <c r="D125" s="108"/>
      <c r="E125" s="108"/>
      <c r="F125" s="108"/>
      <c r="G125" s="108"/>
      <c r="H125" s="108"/>
    </row>
    <row r="126" spans="1:8" s="12" customFormat="1" ht="12.75" customHeight="1" x14ac:dyDescent="0.2">
      <c r="A126" s="9"/>
      <c r="B126" s="9"/>
      <c r="C126" s="112" t="s">
        <v>108</v>
      </c>
      <c r="D126" s="112"/>
      <c r="E126" s="112"/>
      <c r="F126" s="112"/>
      <c r="G126" s="44" t="s">
        <v>49</v>
      </c>
      <c r="H126" s="45">
        <f>465087+392948</f>
        <v>858035</v>
      </c>
    </row>
    <row r="127" spans="1:8" s="12" customFormat="1" ht="12.75" customHeight="1" x14ac:dyDescent="0.2">
      <c r="A127" s="9"/>
      <c r="B127" s="9"/>
      <c r="C127" s="112" t="s">
        <v>109</v>
      </c>
      <c r="D127" s="112"/>
      <c r="E127" s="112"/>
      <c r="F127" s="112"/>
      <c r="G127" s="44" t="s">
        <v>49</v>
      </c>
      <c r="H127" s="45">
        <f>159611+675025</f>
        <v>834636</v>
      </c>
    </row>
    <row r="128" spans="1:8" s="12" customFormat="1" ht="25.5" customHeight="1" x14ac:dyDescent="0.2">
      <c r="A128" s="9"/>
      <c r="B128" s="9"/>
      <c r="C128" s="112" t="s">
        <v>110</v>
      </c>
      <c r="D128" s="112"/>
      <c r="E128" s="112"/>
      <c r="F128" s="112"/>
      <c r="G128" s="44" t="s">
        <v>49</v>
      </c>
      <c r="H128" s="45">
        <v>665468</v>
      </c>
    </row>
    <row r="129" spans="1:8" s="12" customFormat="1" ht="12.75" customHeight="1" x14ac:dyDescent="0.25">
      <c r="A129" s="9"/>
      <c r="B129" s="9"/>
      <c r="C129" s="111" t="s">
        <v>111</v>
      </c>
      <c r="D129" s="111"/>
      <c r="E129" s="111"/>
      <c r="F129" s="111"/>
      <c r="G129" s="55"/>
      <c r="H129" s="55"/>
    </row>
    <row r="130" spans="1:8" s="12" customFormat="1" ht="25.5" customHeight="1" x14ac:dyDescent="0.2">
      <c r="A130" s="9"/>
      <c r="B130" s="9"/>
      <c r="C130" s="112" t="s">
        <v>112</v>
      </c>
      <c r="D130" s="112"/>
      <c r="E130" s="112"/>
      <c r="F130" s="112"/>
      <c r="G130" s="44" t="s">
        <v>49</v>
      </c>
      <c r="H130" s="45">
        <v>265625</v>
      </c>
    </row>
    <row r="131" spans="1:8" s="12" customFormat="1" ht="12.75" customHeight="1" x14ac:dyDescent="0.25">
      <c r="A131" s="9"/>
      <c r="B131" s="9"/>
      <c r="C131" s="111" t="s">
        <v>113</v>
      </c>
      <c r="D131" s="111"/>
      <c r="E131" s="111"/>
      <c r="F131" s="111"/>
      <c r="G131" s="47" t="s">
        <v>49</v>
      </c>
      <c r="H131" s="48">
        <f>1469102+80571</f>
        <v>1549673</v>
      </c>
    </row>
    <row r="132" spans="1:8" s="12" customFormat="1" ht="12.75" customHeight="1" x14ac:dyDescent="0.25">
      <c r="A132" s="9"/>
      <c r="B132" s="9"/>
      <c r="C132" s="111" t="s">
        <v>114</v>
      </c>
      <c r="D132" s="111"/>
      <c r="E132" s="111"/>
      <c r="F132" s="111"/>
      <c r="G132" s="55"/>
      <c r="H132" s="55"/>
    </row>
    <row r="133" spans="1:8" s="12" customFormat="1" ht="12.75" customHeight="1" x14ac:dyDescent="0.25">
      <c r="A133" s="9"/>
      <c r="B133" s="9"/>
      <c r="C133" s="111" t="s">
        <v>115</v>
      </c>
      <c r="D133" s="111"/>
      <c r="E133" s="111"/>
      <c r="F133" s="111"/>
      <c r="G133" s="47" t="s">
        <v>49</v>
      </c>
      <c r="H133" s="48">
        <v>359784</v>
      </c>
    </row>
    <row r="134" spans="1:8" s="12" customFormat="1" ht="12.75" customHeight="1" x14ac:dyDescent="0.25">
      <c r="A134" s="9"/>
      <c r="B134" s="9"/>
      <c r="C134" s="111" t="s">
        <v>116</v>
      </c>
      <c r="D134" s="111"/>
      <c r="E134" s="111"/>
      <c r="F134" s="111"/>
      <c r="G134" s="47" t="s">
        <v>49</v>
      </c>
      <c r="H134" s="48">
        <f>715790+178946</f>
        <v>894736</v>
      </c>
    </row>
    <row r="135" spans="1:8" s="12" customFormat="1" ht="12" customHeight="1" x14ac:dyDescent="0.2">
      <c r="A135" s="9"/>
      <c r="B135" s="9"/>
      <c r="C135" s="108" t="s">
        <v>117</v>
      </c>
      <c r="D135" s="108"/>
      <c r="E135" s="108"/>
      <c r="F135" s="108"/>
      <c r="G135" s="108"/>
      <c r="H135" s="108"/>
    </row>
    <row r="136" spans="1:8" s="12" customFormat="1" ht="12" customHeight="1" x14ac:dyDescent="0.2">
      <c r="A136" s="9"/>
      <c r="B136" s="9"/>
      <c r="C136" s="108" t="s">
        <v>118</v>
      </c>
      <c r="D136" s="108"/>
      <c r="E136" s="108"/>
      <c r="F136" s="108"/>
      <c r="G136" s="108"/>
      <c r="H136" s="108"/>
    </row>
    <row r="137" spans="1:8" s="12" customFormat="1" ht="12.75" customHeight="1" x14ac:dyDescent="0.2">
      <c r="A137" s="9"/>
      <c r="B137" s="9"/>
      <c r="C137" s="112" t="s">
        <v>108</v>
      </c>
      <c r="D137" s="112"/>
      <c r="E137" s="112"/>
      <c r="F137" s="112"/>
      <c r="G137" s="44" t="s">
        <v>49</v>
      </c>
      <c r="H137" s="45">
        <f>27357+23107</f>
        <v>50464</v>
      </c>
    </row>
    <row r="138" spans="1:8" s="12" customFormat="1" ht="12.75" customHeight="1" x14ac:dyDescent="0.2">
      <c r="A138" s="9"/>
      <c r="B138" s="9"/>
      <c r="C138" s="112" t="s">
        <v>109</v>
      </c>
      <c r="D138" s="112"/>
      <c r="E138" s="112"/>
      <c r="F138" s="112"/>
      <c r="G138" s="44" t="s">
        <v>49</v>
      </c>
      <c r="H138" s="45">
        <f>9389+39702</f>
        <v>49091</v>
      </c>
    </row>
    <row r="139" spans="1:8" s="12" customFormat="1" ht="25.5" customHeight="1" x14ac:dyDescent="0.2">
      <c r="A139" s="9"/>
      <c r="B139" s="9"/>
      <c r="C139" s="112" t="s">
        <v>110</v>
      </c>
      <c r="D139" s="112"/>
      <c r="E139" s="112"/>
      <c r="F139" s="112"/>
      <c r="G139" s="44" t="s">
        <v>49</v>
      </c>
      <c r="H139" s="45">
        <v>78244</v>
      </c>
    </row>
    <row r="140" spans="1:8" s="12" customFormat="1" ht="12.75" customHeight="1" x14ac:dyDescent="0.25">
      <c r="A140" s="9"/>
      <c r="B140" s="9"/>
      <c r="C140" s="111" t="s">
        <v>111</v>
      </c>
      <c r="D140" s="111"/>
      <c r="E140" s="111"/>
      <c r="F140" s="111"/>
      <c r="G140" s="55"/>
      <c r="H140" s="55"/>
    </row>
    <row r="141" spans="1:8" s="12" customFormat="1" ht="25.5" customHeight="1" x14ac:dyDescent="0.2">
      <c r="A141" s="9"/>
      <c r="B141" s="9"/>
      <c r="C141" s="112" t="s">
        <v>112</v>
      </c>
      <c r="D141" s="112"/>
      <c r="E141" s="112"/>
      <c r="F141" s="112"/>
      <c r="G141" s="44" t="s">
        <v>49</v>
      </c>
      <c r="H141" s="45">
        <v>31250</v>
      </c>
    </row>
    <row r="142" spans="1:8" s="12" customFormat="1" ht="12.75" customHeight="1" x14ac:dyDescent="0.25">
      <c r="A142" s="9"/>
      <c r="B142" s="9"/>
      <c r="C142" s="111" t="s">
        <v>113</v>
      </c>
      <c r="D142" s="111"/>
      <c r="E142" s="111"/>
      <c r="F142" s="111"/>
      <c r="G142" s="47" t="s">
        <v>49</v>
      </c>
      <c r="H142" s="48">
        <f>172836+9479</f>
        <v>182315</v>
      </c>
    </row>
    <row r="143" spans="1:8" s="12" customFormat="1" ht="12.75" customHeight="1" x14ac:dyDescent="0.25">
      <c r="A143" s="9"/>
      <c r="B143" s="9"/>
      <c r="C143" s="111" t="s">
        <v>114</v>
      </c>
      <c r="D143" s="111"/>
      <c r="E143" s="111"/>
      <c r="F143" s="111"/>
      <c r="G143" s="55"/>
      <c r="H143" s="55"/>
    </row>
    <row r="144" spans="1:8" s="12" customFormat="1" ht="12.75" customHeight="1" x14ac:dyDescent="0.25">
      <c r="A144" s="9"/>
      <c r="B144" s="9"/>
      <c r="C144" s="111" t="s">
        <v>115</v>
      </c>
      <c r="D144" s="111"/>
      <c r="E144" s="111"/>
      <c r="F144" s="111"/>
      <c r="G144" s="47" t="s">
        <v>49</v>
      </c>
      <c r="H144" s="48">
        <v>42327</v>
      </c>
    </row>
    <row r="145" spans="1:8" s="12" customFormat="1" ht="12.75" customHeight="1" x14ac:dyDescent="0.25">
      <c r="A145" s="9"/>
      <c r="B145" s="9"/>
      <c r="C145" s="111" t="s">
        <v>116</v>
      </c>
      <c r="D145" s="111"/>
      <c r="E145" s="111"/>
      <c r="F145" s="111"/>
      <c r="G145" s="47" t="s">
        <v>49</v>
      </c>
      <c r="H145" s="48">
        <f>84209+21053</f>
        <v>105262</v>
      </c>
    </row>
    <row r="146" spans="1:8" s="12" customFormat="1" ht="24.75" customHeight="1" x14ac:dyDescent="0.2">
      <c r="A146" s="9"/>
      <c r="B146" s="9"/>
      <c r="C146" s="112" t="s">
        <v>119</v>
      </c>
      <c r="D146" s="112"/>
      <c r="E146" s="112"/>
      <c r="F146" s="112"/>
      <c r="G146" s="44" t="s">
        <v>49</v>
      </c>
      <c r="H146" s="45">
        <v>20</v>
      </c>
    </row>
    <row r="147" spans="1:8" s="12" customFormat="1" ht="39.75" customHeight="1" x14ac:dyDescent="0.25">
      <c r="A147" s="9"/>
      <c r="B147" s="9"/>
      <c r="C147" s="107" t="s">
        <v>120</v>
      </c>
      <c r="D147" s="107"/>
      <c r="E147" s="107"/>
      <c r="F147" s="107"/>
      <c r="G147" s="107"/>
      <c r="H147" s="107"/>
    </row>
    <row r="148" spans="1:8" s="12" customFormat="1" ht="39" customHeight="1" x14ac:dyDescent="0.2">
      <c r="A148" s="9"/>
      <c r="B148" s="9"/>
      <c r="C148" s="108" t="s">
        <v>121</v>
      </c>
      <c r="D148" s="108"/>
      <c r="E148" s="108"/>
      <c r="F148" s="108"/>
      <c r="G148" s="108"/>
      <c r="H148" s="108"/>
    </row>
    <row r="149" spans="1:8" s="12" customFormat="1" ht="13.5" customHeight="1" x14ac:dyDescent="0.25">
      <c r="A149" s="9"/>
      <c r="B149" s="9"/>
      <c r="C149" s="107" t="s">
        <v>122</v>
      </c>
      <c r="D149" s="107"/>
      <c r="E149" s="107"/>
      <c r="F149" s="107"/>
      <c r="G149" s="107"/>
      <c r="H149" s="107"/>
    </row>
    <row r="150" spans="1:8" s="12" customFormat="1" ht="13.5" customHeight="1" x14ac:dyDescent="0.25">
      <c r="A150" s="9"/>
      <c r="B150" s="9"/>
      <c r="C150" s="107" t="s">
        <v>123</v>
      </c>
      <c r="D150" s="107"/>
      <c r="E150" s="107"/>
      <c r="F150" s="107"/>
      <c r="G150" s="107"/>
      <c r="H150" s="107"/>
    </row>
    <row r="151" spans="1:8" s="12" customFormat="1" ht="29.25" customHeight="1" x14ac:dyDescent="0.25">
      <c r="A151" s="9"/>
      <c r="B151" s="9"/>
      <c r="C151" s="107" t="s">
        <v>124</v>
      </c>
      <c r="D151" s="107"/>
      <c r="E151" s="107"/>
      <c r="F151" s="107"/>
      <c r="G151" s="107"/>
      <c r="H151" s="107"/>
    </row>
    <row r="152" spans="1:8" s="12" customFormat="1" ht="30.75" customHeight="1" x14ac:dyDescent="0.25">
      <c r="A152" s="9"/>
      <c r="B152" s="9"/>
      <c r="C152" s="107" t="s">
        <v>104</v>
      </c>
      <c r="D152" s="107"/>
      <c r="E152" s="107"/>
      <c r="F152" s="107"/>
      <c r="G152" s="107"/>
      <c r="H152" s="107"/>
    </row>
    <row r="153" spans="1:8" s="12" customFormat="1" ht="4.5" customHeight="1" x14ac:dyDescent="0.25">
      <c r="A153" s="9"/>
      <c r="B153" s="9"/>
      <c r="C153" s="3"/>
      <c r="D153" s="3"/>
      <c r="E153" s="3"/>
      <c r="F153" s="3"/>
      <c r="G153" s="3"/>
      <c r="H153" s="3"/>
    </row>
    <row r="154" spans="1:8" s="56" customFormat="1" ht="23.25" customHeight="1" x14ac:dyDescent="0.25">
      <c r="A154" s="20"/>
      <c r="B154" s="20">
        <v>801</v>
      </c>
      <c r="C154" s="21" t="s">
        <v>125</v>
      </c>
      <c r="D154" s="23">
        <v>3524266.63</v>
      </c>
      <c r="E154" s="23">
        <f>E155</f>
        <v>180740</v>
      </c>
      <c r="F154" s="23">
        <f>F155</f>
        <v>2620</v>
      </c>
      <c r="G154" s="23">
        <f>G155</f>
        <v>0</v>
      </c>
      <c r="H154" s="23">
        <f>D154+E154-F154</f>
        <v>3702386.63</v>
      </c>
    </row>
    <row r="155" spans="1:8" s="12" customFormat="1" ht="27" customHeight="1" x14ac:dyDescent="0.2">
      <c r="A155" s="9"/>
      <c r="B155" s="41">
        <v>80140</v>
      </c>
      <c r="C155" s="42" t="s">
        <v>126</v>
      </c>
      <c r="D155" s="43">
        <v>1686804</v>
      </c>
      <c r="E155" s="43">
        <v>180740</v>
      </c>
      <c r="F155" s="43">
        <v>2620</v>
      </c>
      <c r="G155" s="43">
        <v>0</v>
      </c>
      <c r="H155" s="43">
        <f>D155+E155-F155</f>
        <v>1864924</v>
      </c>
    </row>
    <row r="156" spans="1:8" s="12" customFormat="1" ht="67.5" customHeight="1" x14ac:dyDescent="0.25">
      <c r="A156" s="9"/>
      <c r="B156" s="9"/>
      <c r="C156" s="107" t="s">
        <v>127</v>
      </c>
      <c r="D156" s="107"/>
      <c r="E156" s="107"/>
      <c r="F156" s="107"/>
      <c r="G156" s="107"/>
      <c r="H156" s="107"/>
    </row>
    <row r="157" spans="1:8" s="12" customFormat="1" ht="4.5" customHeight="1" x14ac:dyDescent="0.25">
      <c r="A157" s="9"/>
      <c r="B157" s="9"/>
      <c r="C157" s="3"/>
      <c r="D157" s="3"/>
      <c r="E157" s="3"/>
      <c r="F157" s="3"/>
      <c r="G157" s="3"/>
      <c r="H157" s="3"/>
    </row>
    <row r="158" spans="1:8" s="56" customFormat="1" ht="22.5" customHeight="1" x14ac:dyDescent="0.25">
      <c r="A158" s="20"/>
      <c r="B158" s="20">
        <v>853</v>
      </c>
      <c r="C158" s="21" t="s">
        <v>128</v>
      </c>
      <c r="D158" s="23">
        <v>12243812.529999999</v>
      </c>
      <c r="E158" s="23">
        <f>E159</f>
        <v>5660.1</v>
      </c>
      <c r="F158" s="23">
        <f>F159</f>
        <v>0</v>
      </c>
      <c r="G158" s="23">
        <f>G159</f>
        <v>0</v>
      </c>
      <c r="H158" s="23">
        <f>D158+E158-F158</f>
        <v>12249472.629999999</v>
      </c>
    </row>
    <row r="159" spans="1:8" s="12" customFormat="1" ht="18.75" customHeight="1" x14ac:dyDescent="0.25">
      <c r="A159" s="9"/>
      <c r="B159" s="9">
        <v>85325</v>
      </c>
      <c r="C159" s="25" t="s">
        <v>129</v>
      </c>
      <c r="D159" s="11">
        <v>1961878.53</v>
      </c>
      <c r="E159" s="11">
        <v>5660.1</v>
      </c>
      <c r="F159" s="11">
        <v>0</v>
      </c>
      <c r="G159" s="11">
        <v>0</v>
      </c>
      <c r="H159" s="11">
        <f>D159+E159-F159</f>
        <v>1967538.6300000001</v>
      </c>
    </row>
    <row r="160" spans="1:8" s="12" customFormat="1" ht="51" customHeight="1" x14ac:dyDescent="0.25">
      <c r="A160" s="9"/>
      <c r="B160" s="9"/>
      <c r="C160" s="107" t="s">
        <v>130</v>
      </c>
      <c r="D160" s="107"/>
      <c r="E160" s="107"/>
      <c r="F160" s="107"/>
      <c r="G160" s="107"/>
      <c r="H160" s="107"/>
    </row>
    <row r="161" spans="1:11" s="12" customFormat="1" ht="5.25" customHeight="1" x14ac:dyDescent="0.25">
      <c r="A161" s="9"/>
      <c r="B161" s="9"/>
      <c r="C161" s="57"/>
      <c r="D161" s="11"/>
      <c r="E161" s="11"/>
      <c r="F161" s="11"/>
      <c r="G161" s="11"/>
      <c r="H161" s="11"/>
    </row>
    <row r="162" spans="1:11" s="56" customFormat="1" ht="23.25" customHeight="1" x14ac:dyDescent="0.25">
      <c r="A162" s="20"/>
      <c r="B162" s="20">
        <v>921</v>
      </c>
      <c r="C162" s="21" t="s">
        <v>131</v>
      </c>
      <c r="D162" s="23">
        <v>33663683</v>
      </c>
      <c r="E162" s="23">
        <f>E163</f>
        <v>200000</v>
      </c>
      <c r="F162" s="23">
        <f>F163</f>
        <v>0</v>
      </c>
      <c r="G162" s="23">
        <f>G163</f>
        <v>0</v>
      </c>
      <c r="H162" s="23">
        <f>D162+E162-F162</f>
        <v>33863683</v>
      </c>
    </row>
    <row r="163" spans="1:11" s="12" customFormat="1" ht="18.75" customHeight="1" x14ac:dyDescent="0.25">
      <c r="A163" s="9"/>
      <c r="B163" s="9">
        <v>92116</v>
      </c>
      <c r="C163" s="25" t="s">
        <v>132</v>
      </c>
      <c r="D163" s="11">
        <v>4372953</v>
      </c>
      <c r="E163" s="11">
        <v>200000</v>
      </c>
      <c r="F163" s="11">
        <v>0</v>
      </c>
      <c r="G163" s="11">
        <v>0</v>
      </c>
      <c r="H163" s="11">
        <f>D163+E163-F163</f>
        <v>4572953</v>
      </c>
    </row>
    <row r="164" spans="1:11" s="5" customFormat="1" ht="39" customHeight="1" x14ac:dyDescent="0.25">
      <c r="A164" s="58"/>
      <c r="B164" s="58"/>
      <c r="C164" s="107" t="s">
        <v>133</v>
      </c>
      <c r="D164" s="107"/>
      <c r="E164" s="107"/>
      <c r="F164" s="107"/>
      <c r="G164" s="107"/>
      <c r="H164" s="107"/>
    </row>
    <row r="165" spans="1:11" s="56" customFormat="1" ht="3.75" customHeight="1" x14ac:dyDescent="0.25">
      <c r="A165" s="59"/>
      <c r="B165" s="59"/>
      <c r="C165" s="3"/>
      <c r="D165" s="3"/>
      <c r="E165" s="3"/>
      <c r="F165" s="3"/>
      <c r="G165" s="3"/>
      <c r="H165" s="3"/>
    </row>
    <row r="166" spans="1:11" s="56" customFormat="1" ht="29.25" customHeight="1" x14ac:dyDescent="0.25">
      <c r="A166" s="20"/>
      <c r="B166" s="34">
        <v>925</v>
      </c>
      <c r="C166" s="60" t="s">
        <v>134</v>
      </c>
      <c r="D166" s="35">
        <v>2793807</v>
      </c>
      <c r="E166" s="35">
        <f>E167</f>
        <v>19877</v>
      </c>
      <c r="F166" s="35">
        <f>F167</f>
        <v>0</v>
      </c>
      <c r="G166" s="35">
        <f>G167</f>
        <v>0</v>
      </c>
      <c r="H166" s="35">
        <f>D166+E166-F166</f>
        <v>2813684</v>
      </c>
    </row>
    <row r="167" spans="1:11" s="12" customFormat="1" ht="16.5" customHeight="1" x14ac:dyDescent="0.25">
      <c r="A167" s="9"/>
      <c r="B167" s="9">
        <v>92502</v>
      </c>
      <c r="C167" s="57" t="s">
        <v>135</v>
      </c>
      <c r="D167" s="11">
        <v>2793807</v>
      </c>
      <c r="E167" s="11">
        <v>19877</v>
      </c>
      <c r="F167" s="11">
        <v>0</v>
      </c>
      <c r="G167" s="11">
        <v>0</v>
      </c>
      <c r="H167" s="11">
        <f>D167+E167-F167</f>
        <v>2813684</v>
      </c>
    </row>
    <row r="168" spans="1:11" s="12" customFormat="1" ht="15" customHeight="1" x14ac:dyDescent="0.2">
      <c r="A168" s="9"/>
      <c r="B168" s="9"/>
      <c r="C168" s="108" t="s">
        <v>136</v>
      </c>
      <c r="D168" s="108"/>
      <c r="E168" s="108"/>
      <c r="F168" s="108"/>
      <c r="G168" s="108"/>
      <c r="H168" s="108"/>
    </row>
    <row r="169" spans="1:11" s="5" customFormat="1" ht="25.5" customHeight="1" x14ac:dyDescent="0.25">
      <c r="A169" s="58"/>
      <c r="B169" s="58"/>
      <c r="C169" s="107" t="s">
        <v>137</v>
      </c>
      <c r="D169" s="107"/>
      <c r="E169" s="107"/>
      <c r="F169" s="107"/>
      <c r="G169" s="107"/>
      <c r="H169" s="107"/>
    </row>
    <row r="170" spans="1:11" s="12" customFormat="1" ht="39" customHeight="1" x14ac:dyDescent="0.25">
      <c r="A170" s="9"/>
      <c r="B170" s="9"/>
      <c r="C170" s="107" t="s">
        <v>138</v>
      </c>
      <c r="D170" s="107"/>
      <c r="E170" s="107"/>
      <c r="F170" s="107"/>
      <c r="G170" s="107"/>
      <c r="H170" s="107"/>
    </row>
    <row r="171" spans="1:11" s="12" customFormat="1" ht="11.25" customHeight="1" x14ac:dyDescent="0.25">
      <c r="A171" s="9"/>
      <c r="B171" s="9"/>
      <c r="C171" s="3"/>
      <c r="D171" s="3"/>
      <c r="E171" s="3"/>
      <c r="F171" s="3"/>
      <c r="G171" s="3"/>
      <c r="H171" s="3"/>
    </row>
    <row r="172" spans="1:11" s="16" customFormat="1" ht="16.5" customHeight="1" x14ac:dyDescent="0.2">
      <c r="A172" s="13" t="s">
        <v>139</v>
      </c>
      <c r="B172" s="13"/>
      <c r="C172" s="14" t="s">
        <v>140</v>
      </c>
      <c r="D172" s="15"/>
      <c r="E172" s="15"/>
      <c r="F172" s="15"/>
      <c r="G172" s="15"/>
      <c r="H172" s="15"/>
    </row>
    <row r="173" spans="1:11" ht="8.25" customHeight="1" x14ac:dyDescent="0.2">
      <c r="C173" s="18"/>
      <c r="D173" s="18"/>
      <c r="E173" s="18"/>
      <c r="F173" s="18"/>
      <c r="G173" s="18"/>
      <c r="H173" s="18"/>
    </row>
    <row r="174" spans="1:11" s="4" customFormat="1" ht="22.5" customHeight="1" x14ac:dyDescent="0.25">
      <c r="A174" s="20"/>
      <c r="B174" s="20"/>
      <c r="C174" s="21" t="s">
        <v>19</v>
      </c>
      <c r="D174" s="22">
        <v>1987730994.74</v>
      </c>
      <c r="E174" s="22">
        <f>E186+E277+E403+E247+E382+E421+E436+E479+E490+E536+E557+E180+E228+E3032+E238+E262+E271+E475+E176+E232+E243+E255</f>
        <v>43153432.100000001</v>
      </c>
      <c r="F174" s="22">
        <f>F186+F277+F403+F247+F382+F421+F436+F479+F490+F536+F557+F180+F228+F3032+F238+F262+F271+F475+F176+F232+F243+F255</f>
        <v>94337645</v>
      </c>
      <c r="G174" s="22">
        <f>G186+G277+G403+G247+G382+G421+G436+G479+G490+G536+G557+G180+G228+G3032+G238+G262+G271+G475+G176+G232+G243+G255</f>
        <v>9717121</v>
      </c>
      <c r="H174" s="22">
        <f>D174+E174-F174</f>
        <v>1936546781.8399999</v>
      </c>
    </row>
    <row r="175" spans="1:11" s="12" customFormat="1" ht="8.25" customHeight="1" x14ac:dyDescent="0.25">
      <c r="A175" s="9"/>
      <c r="B175" s="9"/>
      <c r="C175" s="3"/>
      <c r="D175" s="3"/>
      <c r="E175" s="3"/>
      <c r="F175" s="3"/>
      <c r="G175" s="3"/>
      <c r="H175" s="3"/>
      <c r="J175" s="40"/>
      <c r="K175" s="40"/>
    </row>
    <row r="176" spans="1:11" s="4" customFormat="1" ht="22.5" customHeight="1" x14ac:dyDescent="0.25">
      <c r="A176" s="20"/>
      <c r="B176" s="61" t="s">
        <v>141</v>
      </c>
      <c r="C176" s="21" t="s">
        <v>142</v>
      </c>
      <c r="D176" s="23">
        <v>27431034.300000001</v>
      </c>
      <c r="E176" s="23">
        <f>E177</f>
        <v>0</v>
      </c>
      <c r="F176" s="23">
        <f>F177</f>
        <v>70000</v>
      </c>
      <c r="G176" s="23">
        <f>G177</f>
        <v>0</v>
      </c>
      <c r="H176" s="23">
        <f>D176+E176-F176</f>
        <v>27361034.300000001</v>
      </c>
    </row>
    <row r="177" spans="1:184" s="33" customFormat="1" ht="18.75" customHeight="1" x14ac:dyDescent="0.25">
      <c r="A177" s="30"/>
      <c r="B177" s="62" t="s">
        <v>143</v>
      </c>
      <c r="C177" s="31" t="s">
        <v>32</v>
      </c>
      <c r="D177" s="32">
        <v>4546034.3</v>
      </c>
      <c r="E177" s="32">
        <v>0</v>
      </c>
      <c r="F177" s="32">
        <v>70000</v>
      </c>
      <c r="G177" s="32">
        <v>0</v>
      </c>
      <c r="H177" s="32">
        <f>D177+E177-F177</f>
        <v>4476034.3</v>
      </c>
    </row>
    <row r="178" spans="1:184" s="52" customFormat="1" ht="39.75" customHeight="1" x14ac:dyDescent="0.25">
      <c r="A178" s="30"/>
      <c r="B178" s="62"/>
      <c r="C178" s="107" t="s">
        <v>144</v>
      </c>
      <c r="D178" s="107"/>
      <c r="E178" s="107"/>
      <c r="F178" s="107"/>
      <c r="G178" s="107"/>
      <c r="H178" s="107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  <c r="BF178" s="51"/>
      <c r="BG178" s="51"/>
      <c r="BH178" s="51"/>
      <c r="BI178" s="51"/>
      <c r="BJ178" s="51"/>
      <c r="BK178" s="51"/>
      <c r="BL178" s="51"/>
      <c r="BM178" s="51"/>
      <c r="BN178" s="51"/>
      <c r="BO178" s="51"/>
      <c r="BP178" s="51"/>
      <c r="BQ178" s="51"/>
      <c r="BR178" s="51"/>
      <c r="BS178" s="51"/>
      <c r="BT178" s="51"/>
      <c r="BU178" s="51"/>
      <c r="BV178" s="51"/>
      <c r="BW178" s="51"/>
      <c r="BX178" s="51"/>
      <c r="BY178" s="51"/>
      <c r="BZ178" s="51"/>
      <c r="CA178" s="51"/>
      <c r="CB178" s="51"/>
      <c r="CC178" s="51"/>
      <c r="CD178" s="51"/>
      <c r="CE178" s="51"/>
      <c r="CF178" s="51"/>
      <c r="CG178" s="51"/>
      <c r="CH178" s="51"/>
      <c r="CI178" s="51"/>
      <c r="CJ178" s="51"/>
      <c r="CK178" s="51"/>
      <c r="CL178" s="51"/>
      <c r="CM178" s="51"/>
      <c r="CN178" s="51"/>
      <c r="CO178" s="51"/>
      <c r="CP178" s="51"/>
      <c r="CQ178" s="51"/>
      <c r="CR178" s="51"/>
      <c r="CS178" s="51"/>
      <c r="CT178" s="51"/>
      <c r="CU178" s="51"/>
      <c r="CV178" s="51"/>
      <c r="CW178" s="51"/>
      <c r="CX178" s="51"/>
      <c r="CY178" s="51"/>
      <c r="CZ178" s="51"/>
      <c r="DA178" s="51"/>
      <c r="DB178" s="51"/>
      <c r="DC178" s="51"/>
      <c r="DD178" s="51"/>
      <c r="DE178" s="51"/>
      <c r="DF178" s="51"/>
      <c r="DG178" s="51"/>
      <c r="DH178" s="51"/>
      <c r="DI178" s="51"/>
      <c r="DJ178" s="51"/>
      <c r="DK178" s="51"/>
      <c r="DL178" s="51"/>
      <c r="DM178" s="51"/>
      <c r="DN178" s="51"/>
      <c r="DO178" s="51"/>
      <c r="DP178" s="51"/>
      <c r="DQ178" s="51"/>
      <c r="DR178" s="51"/>
      <c r="DS178" s="51"/>
      <c r="DT178" s="51"/>
      <c r="DU178" s="51"/>
      <c r="DV178" s="51"/>
      <c r="DW178" s="51"/>
      <c r="DX178" s="51"/>
      <c r="DY178" s="51"/>
      <c r="DZ178" s="51"/>
      <c r="EA178" s="51"/>
      <c r="EB178" s="51"/>
      <c r="EC178" s="51"/>
      <c r="ED178" s="51"/>
      <c r="EE178" s="51"/>
      <c r="EF178" s="51"/>
      <c r="EG178" s="51"/>
      <c r="EH178" s="51"/>
      <c r="EI178" s="51"/>
      <c r="EJ178" s="51"/>
      <c r="EK178" s="51"/>
      <c r="EL178" s="51"/>
      <c r="EM178" s="51"/>
      <c r="EN178" s="51"/>
      <c r="EO178" s="51"/>
      <c r="EP178" s="51"/>
      <c r="EQ178" s="51"/>
      <c r="ER178" s="51"/>
      <c r="ES178" s="51"/>
      <c r="ET178" s="51"/>
      <c r="EU178" s="51"/>
      <c r="EV178" s="51"/>
      <c r="EW178" s="51"/>
      <c r="EX178" s="51"/>
      <c r="EY178" s="51"/>
      <c r="EZ178" s="51"/>
      <c r="FA178" s="51"/>
      <c r="FB178" s="51"/>
      <c r="FC178" s="51"/>
      <c r="FD178" s="51"/>
      <c r="FE178" s="51"/>
      <c r="FF178" s="51"/>
      <c r="FG178" s="51"/>
      <c r="FH178" s="51"/>
      <c r="FI178" s="51"/>
      <c r="FJ178" s="51"/>
      <c r="FK178" s="51"/>
      <c r="FL178" s="51"/>
      <c r="FM178" s="51"/>
      <c r="FN178" s="51"/>
      <c r="FO178" s="51"/>
      <c r="FP178" s="51"/>
      <c r="FQ178" s="51"/>
      <c r="FR178" s="51"/>
      <c r="FS178" s="51"/>
      <c r="FT178" s="51"/>
      <c r="FU178" s="51"/>
      <c r="FV178" s="51"/>
      <c r="FW178" s="51"/>
      <c r="FX178" s="51"/>
      <c r="FY178" s="51"/>
      <c r="FZ178" s="51"/>
      <c r="GA178" s="51"/>
      <c r="GB178" s="51"/>
    </row>
    <row r="179" spans="1:184" s="52" customFormat="1" ht="6" customHeight="1" x14ac:dyDescent="0.25">
      <c r="A179" s="30"/>
      <c r="B179" s="62"/>
      <c r="C179" s="3"/>
      <c r="D179" s="3"/>
      <c r="E179" s="3"/>
      <c r="F179" s="3"/>
      <c r="G179" s="3"/>
      <c r="H179" s="3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  <c r="BF179" s="51"/>
      <c r="BG179" s="51"/>
      <c r="BH179" s="51"/>
      <c r="BI179" s="51"/>
      <c r="BJ179" s="51"/>
      <c r="BK179" s="51"/>
      <c r="BL179" s="51"/>
      <c r="BM179" s="51"/>
      <c r="BN179" s="51"/>
      <c r="BO179" s="51"/>
      <c r="BP179" s="51"/>
      <c r="BQ179" s="51"/>
      <c r="BR179" s="51"/>
      <c r="BS179" s="51"/>
      <c r="BT179" s="51"/>
      <c r="BU179" s="51"/>
      <c r="BV179" s="51"/>
      <c r="BW179" s="51"/>
      <c r="BX179" s="51"/>
      <c r="BY179" s="51"/>
      <c r="BZ179" s="51"/>
      <c r="CA179" s="51"/>
      <c r="CB179" s="51"/>
      <c r="CC179" s="51"/>
      <c r="CD179" s="51"/>
      <c r="CE179" s="51"/>
      <c r="CF179" s="51"/>
      <c r="CG179" s="51"/>
      <c r="CH179" s="51"/>
      <c r="CI179" s="51"/>
      <c r="CJ179" s="51"/>
      <c r="CK179" s="51"/>
      <c r="CL179" s="51"/>
      <c r="CM179" s="51"/>
      <c r="CN179" s="51"/>
      <c r="CO179" s="51"/>
      <c r="CP179" s="51"/>
      <c r="CQ179" s="51"/>
      <c r="CR179" s="51"/>
      <c r="CS179" s="51"/>
      <c r="CT179" s="51"/>
      <c r="CU179" s="51"/>
      <c r="CV179" s="51"/>
      <c r="CW179" s="51"/>
      <c r="CX179" s="51"/>
      <c r="CY179" s="51"/>
      <c r="CZ179" s="51"/>
      <c r="DA179" s="51"/>
      <c r="DB179" s="51"/>
      <c r="DC179" s="51"/>
      <c r="DD179" s="51"/>
      <c r="DE179" s="51"/>
      <c r="DF179" s="51"/>
      <c r="DG179" s="51"/>
      <c r="DH179" s="51"/>
      <c r="DI179" s="51"/>
      <c r="DJ179" s="51"/>
      <c r="DK179" s="51"/>
      <c r="DL179" s="51"/>
      <c r="DM179" s="51"/>
      <c r="DN179" s="51"/>
      <c r="DO179" s="51"/>
      <c r="DP179" s="51"/>
      <c r="DQ179" s="51"/>
      <c r="DR179" s="51"/>
      <c r="DS179" s="51"/>
      <c r="DT179" s="51"/>
      <c r="DU179" s="51"/>
      <c r="DV179" s="51"/>
      <c r="DW179" s="51"/>
      <c r="DX179" s="51"/>
      <c r="DY179" s="51"/>
      <c r="DZ179" s="51"/>
      <c r="EA179" s="51"/>
      <c r="EB179" s="51"/>
      <c r="EC179" s="51"/>
      <c r="ED179" s="51"/>
      <c r="EE179" s="51"/>
      <c r="EF179" s="51"/>
      <c r="EG179" s="51"/>
      <c r="EH179" s="51"/>
      <c r="EI179" s="51"/>
      <c r="EJ179" s="51"/>
      <c r="EK179" s="51"/>
      <c r="EL179" s="51"/>
      <c r="EM179" s="51"/>
      <c r="EN179" s="51"/>
      <c r="EO179" s="51"/>
      <c r="EP179" s="51"/>
      <c r="EQ179" s="51"/>
      <c r="ER179" s="51"/>
      <c r="ES179" s="51"/>
      <c r="ET179" s="51"/>
      <c r="EU179" s="51"/>
      <c r="EV179" s="51"/>
      <c r="EW179" s="51"/>
      <c r="EX179" s="51"/>
      <c r="EY179" s="51"/>
      <c r="EZ179" s="51"/>
      <c r="FA179" s="51"/>
      <c r="FB179" s="51"/>
      <c r="FC179" s="51"/>
      <c r="FD179" s="51"/>
      <c r="FE179" s="51"/>
      <c r="FF179" s="51"/>
      <c r="FG179" s="51"/>
      <c r="FH179" s="51"/>
      <c r="FI179" s="51"/>
      <c r="FJ179" s="51"/>
      <c r="FK179" s="51"/>
      <c r="FL179" s="51"/>
      <c r="FM179" s="51"/>
      <c r="FN179" s="51"/>
      <c r="FO179" s="51"/>
      <c r="FP179" s="51"/>
      <c r="FQ179" s="51"/>
      <c r="FR179" s="51"/>
      <c r="FS179" s="51"/>
      <c r="FT179" s="51"/>
      <c r="FU179" s="51"/>
      <c r="FV179" s="51"/>
      <c r="FW179" s="51"/>
      <c r="FX179" s="51"/>
      <c r="FY179" s="51"/>
      <c r="FZ179" s="51"/>
      <c r="GA179" s="51"/>
      <c r="GB179" s="51"/>
    </row>
    <row r="180" spans="1:184" s="4" customFormat="1" ht="22.5" customHeight="1" x14ac:dyDescent="0.25">
      <c r="A180" s="20"/>
      <c r="B180" s="20">
        <v>150</v>
      </c>
      <c r="C180" s="21" t="s">
        <v>145</v>
      </c>
      <c r="D180" s="23">
        <v>13235798</v>
      </c>
      <c r="E180" s="23">
        <f>E181</f>
        <v>28000</v>
      </c>
      <c r="F180" s="23">
        <f>F181</f>
        <v>15999</v>
      </c>
      <c r="G180" s="23">
        <f>G181</f>
        <v>0</v>
      </c>
      <c r="H180" s="23">
        <f>D180+E180-F180</f>
        <v>13247799</v>
      </c>
    </row>
    <row r="181" spans="1:184" s="12" customFormat="1" ht="18" customHeight="1" x14ac:dyDescent="0.25">
      <c r="A181" s="9"/>
      <c r="B181" s="9">
        <v>15011</v>
      </c>
      <c r="C181" s="25" t="s">
        <v>146</v>
      </c>
      <c r="D181" s="11">
        <v>2888260</v>
      </c>
      <c r="E181" s="11">
        <v>28000</v>
      </c>
      <c r="F181" s="11">
        <v>15999</v>
      </c>
      <c r="G181" s="11">
        <v>0</v>
      </c>
      <c r="H181" s="11">
        <f>D181+E181-F181</f>
        <v>2900261</v>
      </c>
    </row>
    <row r="182" spans="1:184" s="12" customFormat="1" ht="53.25" customHeight="1" x14ac:dyDescent="0.25">
      <c r="A182" s="9"/>
      <c r="B182" s="9"/>
      <c r="C182" s="107" t="s">
        <v>147</v>
      </c>
      <c r="D182" s="107"/>
      <c r="E182" s="107"/>
      <c r="F182" s="107"/>
      <c r="G182" s="107"/>
      <c r="H182" s="107"/>
    </row>
    <row r="183" spans="1:184" s="12" customFormat="1" ht="42" customHeight="1" x14ac:dyDescent="0.25">
      <c r="A183" s="9"/>
      <c r="B183" s="9"/>
      <c r="C183" s="107" t="s">
        <v>148</v>
      </c>
      <c r="D183" s="107"/>
      <c r="E183" s="107"/>
      <c r="F183" s="107"/>
      <c r="G183" s="107"/>
      <c r="H183" s="107"/>
    </row>
    <row r="184" spans="1:184" s="12" customFormat="1" ht="39.75" customHeight="1" x14ac:dyDescent="0.25">
      <c r="A184" s="9"/>
      <c r="B184" s="63"/>
      <c r="C184" s="3"/>
      <c r="D184" s="3"/>
      <c r="E184" s="3"/>
      <c r="F184" s="3"/>
      <c r="G184" s="3"/>
      <c r="H184" s="3"/>
    </row>
    <row r="185" spans="1:184" s="12" customFormat="1" ht="7.5" customHeight="1" x14ac:dyDescent="0.25">
      <c r="A185" s="9"/>
      <c r="B185" s="63"/>
      <c r="C185" s="3"/>
      <c r="D185" s="3"/>
      <c r="E185" s="3"/>
      <c r="F185" s="3"/>
      <c r="G185" s="3"/>
      <c r="H185" s="3"/>
    </row>
    <row r="186" spans="1:184" s="4" customFormat="1" ht="23.25" customHeight="1" x14ac:dyDescent="0.25">
      <c r="A186" s="20"/>
      <c r="B186" s="20">
        <v>600</v>
      </c>
      <c r="C186" s="21" t="s">
        <v>20</v>
      </c>
      <c r="D186" s="23">
        <v>772210255.86000001</v>
      </c>
      <c r="E186" s="23">
        <f>E203+E187</f>
        <v>0</v>
      </c>
      <c r="F186" s="23">
        <f>F203+F187</f>
        <v>48971640</v>
      </c>
      <c r="G186" s="23">
        <f>G203+G187</f>
        <v>1800000</v>
      </c>
      <c r="H186" s="23">
        <f>D186+E186-F186</f>
        <v>723238615.86000001</v>
      </c>
    </row>
    <row r="187" spans="1:184" s="12" customFormat="1" ht="17.25" customHeight="1" x14ac:dyDescent="0.25">
      <c r="A187" s="9"/>
      <c r="B187" s="9">
        <v>60001</v>
      </c>
      <c r="C187" s="25" t="s">
        <v>149</v>
      </c>
      <c r="D187" s="11">
        <v>228612945</v>
      </c>
      <c r="E187" s="11">
        <v>0</v>
      </c>
      <c r="F187" s="11">
        <v>10380870</v>
      </c>
      <c r="G187" s="11">
        <v>1600000</v>
      </c>
      <c r="H187" s="11">
        <f>D187+E187-F187</f>
        <v>218232075</v>
      </c>
    </row>
    <row r="188" spans="1:184" s="4" customFormat="1" ht="39.75" customHeight="1" x14ac:dyDescent="0.2">
      <c r="A188" s="59"/>
      <c r="B188" s="9"/>
      <c r="C188" s="108" t="s">
        <v>150</v>
      </c>
      <c r="D188" s="108"/>
      <c r="E188" s="108"/>
      <c r="F188" s="108"/>
      <c r="G188" s="108"/>
      <c r="H188" s="108"/>
    </row>
    <row r="189" spans="1:184" s="4" customFormat="1" ht="53.25" customHeight="1" x14ac:dyDescent="0.25">
      <c r="A189" s="59"/>
      <c r="B189" s="9"/>
      <c r="C189" s="107" t="s">
        <v>151</v>
      </c>
      <c r="D189" s="107"/>
      <c r="E189" s="107"/>
      <c r="F189" s="107"/>
      <c r="G189" s="107"/>
      <c r="H189" s="107"/>
    </row>
    <row r="190" spans="1:184" s="4" customFormat="1" ht="13.5" customHeight="1" x14ac:dyDescent="0.25">
      <c r="A190" s="59"/>
      <c r="B190" s="9"/>
      <c r="C190" s="107" t="s">
        <v>152</v>
      </c>
      <c r="D190" s="107"/>
      <c r="E190" s="107"/>
      <c r="F190" s="107"/>
      <c r="G190" s="107"/>
      <c r="H190" s="107"/>
    </row>
    <row r="191" spans="1:184" s="4" customFormat="1" ht="29.25" customHeight="1" x14ac:dyDescent="0.25">
      <c r="A191" s="59"/>
      <c r="B191" s="9"/>
      <c r="C191" s="107" t="s">
        <v>153</v>
      </c>
      <c r="D191" s="107"/>
      <c r="E191" s="107"/>
      <c r="F191" s="107"/>
      <c r="G191" s="107"/>
      <c r="H191" s="107"/>
    </row>
    <row r="192" spans="1:184" s="4" customFormat="1" ht="29.25" customHeight="1" x14ac:dyDescent="0.25">
      <c r="A192" s="59"/>
      <c r="B192" s="9"/>
      <c r="C192" s="107" t="s">
        <v>154</v>
      </c>
      <c r="D192" s="107"/>
      <c r="E192" s="107"/>
      <c r="F192" s="107"/>
      <c r="G192" s="107"/>
      <c r="H192" s="107"/>
    </row>
    <row r="193" spans="1:8" s="4" customFormat="1" ht="13.5" customHeight="1" x14ac:dyDescent="0.25">
      <c r="A193" s="59"/>
      <c r="B193" s="9"/>
      <c r="C193" s="107" t="s">
        <v>155</v>
      </c>
      <c r="D193" s="107"/>
      <c r="E193" s="107"/>
      <c r="F193" s="107"/>
      <c r="G193" s="107"/>
      <c r="H193" s="107"/>
    </row>
    <row r="194" spans="1:8" s="4" customFormat="1" ht="26.25" customHeight="1" x14ac:dyDescent="0.25">
      <c r="A194" s="59"/>
      <c r="B194" s="9"/>
      <c r="C194" s="107" t="s">
        <v>156</v>
      </c>
      <c r="D194" s="107"/>
      <c r="E194" s="107"/>
      <c r="F194" s="107"/>
      <c r="G194" s="107"/>
      <c r="H194" s="107"/>
    </row>
    <row r="195" spans="1:8" s="4" customFormat="1" ht="26.25" customHeight="1" x14ac:dyDescent="0.25">
      <c r="A195" s="59"/>
      <c r="B195" s="9"/>
      <c r="C195" s="107" t="s">
        <v>157</v>
      </c>
      <c r="D195" s="107"/>
      <c r="E195" s="107"/>
      <c r="F195" s="107"/>
      <c r="G195" s="107"/>
      <c r="H195" s="107"/>
    </row>
    <row r="196" spans="1:8" s="4" customFormat="1" ht="12.75" customHeight="1" x14ac:dyDescent="0.25">
      <c r="A196" s="59"/>
      <c r="B196" s="9"/>
      <c r="C196" s="107" t="s">
        <v>158</v>
      </c>
      <c r="D196" s="107"/>
      <c r="E196" s="107"/>
      <c r="F196" s="107"/>
      <c r="G196" s="107"/>
      <c r="H196" s="107"/>
    </row>
    <row r="197" spans="1:8" s="4" customFormat="1" ht="13.5" customHeight="1" x14ac:dyDescent="0.25">
      <c r="A197" s="59"/>
      <c r="B197" s="9"/>
      <c r="C197" s="107" t="s">
        <v>159</v>
      </c>
      <c r="D197" s="107"/>
      <c r="E197" s="107"/>
      <c r="F197" s="107"/>
      <c r="G197" s="107"/>
      <c r="H197" s="107"/>
    </row>
    <row r="198" spans="1:8" s="4" customFormat="1" ht="41.25" customHeight="1" x14ac:dyDescent="0.25">
      <c r="A198" s="59"/>
      <c r="B198" s="9"/>
      <c r="C198" s="107" t="s">
        <v>160</v>
      </c>
      <c r="D198" s="107"/>
      <c r="E198" s="107"/>
      <c r="F198" s="107"/>
      <c r="G198" s="107"/>
      <c r="H198" s="107"/>
    </row>
    <row r="199" spans="1:8" s="4" customFormat="1" ht="27" customHeight="1" x14ac:dyDescent="0.25">
      <c r="A199" s="59"/>
      <c r="B199" s="9"/>
      <c r="C199" s="107" t="s">
        <v>161</v>
      </c>
      <c r="D199" s="107"/>
      <c r="E199" s="107"/>
      <c r="F199" s="107"/>
      <c r="G199" s="107"/>
      <c r="H199" s="107"/>
    </row>
    <row r="200" spans="1:8" s="4" customFormat="1" ht="26.25" customHeight="1" x14ac:dyDescent="0.25">
      <c r="A200" s="59"/>
      <c r="B200" s="9"/>
      <c r="C200" s="107" t="s">
        <v>162</v>
      </c>
      <c r="D200" s="107"/>
      <c r="E200" s="107"/>
      <c r="F200" s="107"/>
      <c r="G200" s="107"/>
      <c r="H200" s="107"/>
    </row>
    <row r="201" spans="1:8" s="4" customFormat="1" ht="40.5" customHeight="1" x14ac:dyDescent="0.25">
      <c r="A201" s="59"/>
      <c r="B201" s="9"/>
      <c r="C201" s="107" t="s">
        <v>163</v>
      </c>
      <c r="D201" s="107"/>
      <c r="E201" s="107"/>
      <c r="F201" s="107"/>
      <c r="G201" s="107"/>
      <c r="H201" s="107"/>
    </row>
    <row r="202" spans="1:8" s="12" customFormat="1" ht="39.75" customHeight="1" x14ac:dyDescent="0.25">
      <c r="A202" s="9"/>
      <c r="B202" s="9"/>
      <c r="C202" s="107" t="s">
        <v>164</v>
      </c>
      <c r="D202" s="107"/>
      <c r="E202" s="107"/>
      <c r="F202" s="107"/>
      <c r="G202" s="107"/>
      <c r="H202" s="107"/>
    </row>
    <row r="203" spans="1:8" s="12" customFormat="1" ht="18" customHeight="1" x14ac:dyDescent="0.25">
      <c r="A203" s="9"/>
      <c r="B203" s="9">
        <v>60013</v>
      </c>
      <c r="C203" s="25" t="s">
        <v>22</v>
      </c>
      <c r="D203" s="11">
        <v>434136762</v>
      </c>
      <c r="E203" s="11">
        <v>0</v>
      </c>
      <c r="F203" s="11">
        <v>38590770</v>
      </c>
      <c r="G203" s="11">
        <v>200000</v>
      </c>
      <c r="H203" s="11">
        <f>D203+E203-F203</f>
        <v>395545992</v>
      </c>
    </row>
    <row r="204" spans="1:8" s="12" customFormat="1" ht="13.5" customHeight="1" x14ac:dyDescent="0.2">
      <c r="A204" s="9"/>
      <c r="B204" s="9"/>
      <c r="C204" s="108" t="s">
        <v>165</v>
      </c>
      <c r="D204" s="108"/>
      <c r="E204" s="108"/>
      <c r="F204" s="108"/>
      <c r="G204" s="108"/>
      <c r="H204" s="108"/>
    </row>
    <row r="205" spans="1:8" s="12" customFormat="1" ht="14.45" customHeight="1" x14ac:dyDescent="0.25">
      <c r="A205" s="9"/>
      <c r="B205" s="9"/>
      <c r="C205" s="107" t="s">
        <v>166</v>
      </c>
      <c r="D205" s="107"/>
      <c r="E205" s="107"/>
      <c r="F205" s="107"/>
      <c r="G205" s="107"/>
      <c r="H205" s="107"/>
    </row>
    <row r="206" spans="1:8" s="12" customFormat="1" ht="25.5" customHeight="1" x14ac:dyDescent="0.25">
      <c r="A206" s="9"/>
      <c r="B206" s="9"/>
      <c r="C206" s="107" t="s">
        <v>167</v>
      </c>
      <c r="D206" s="107"/>
      <c r="E206" s="107"/>
      <c r="F206" s="107"/>
      <c r="G206" s="107"/>
      <c r="H206" s="107"/>
    </row>
    <row r="207" spans="1:8" s="12" customFormat="1" ht="25.5" customHeight="1" x14ac:dyDescent="0.25">
      <c r="A207" s="9"/>
      <c r="B207" s="9"/>
      <c r="C207" s="107" t="s">
        <v>168</v>
      </c>
      <c r="D207" s="107"/>
      <c r="E207" s="107"/>
      <c r="F207" s="107"/>
      <c r="G207" s="107"/>
      <c r="H207" s="107"/>
    </row>
    <row r="208" spans="1:8" s="12" customFormat="1" ht="38.25" customHeight="1" x14ac:dyDescent="0.25">
      <c r="A208" s="9"/>
      <c r="B208" s="9"/>
      <c r="C208" s="107" t="s">
        <v>169</v>
      </c>
      <c r="D208" s="107"/>
      <c r="E208" s="107"/>
      <c r="F208" s="107"/>
      <c r="G208" s="107"/>
      <c r="H208" s="107"/>
    </row>
    <row r="209" spans="1:8" s="12" customFormat="1" ht="25.5" customHeight="1" x14ac:dyDescent="0.25">
      <c r="A209" s="9"/>
      <c r="B209" s="9"/>
      <c r="C209" s="107" t="s">
        <v>170</v>
      </c>
      <c r="D209" s="107"/>
      <c r="E209" s="107"/>
      <c r="F209" s="107"/>
      <c r="G209" s="107"/>
      <c r="H209" s="107"/>
    </row>
    <row r="210" spans="1:8" s="12" customFormat="1" ht="66" customHeight="1" x14ac:dyDescent="0.25">
      <c r="A210" s="9"/>
      <c r="B210" s="9"/>
      <c r="C210" s="107" t="s">
        <v>171</v>
      </c>
      <c r="D210" s="107"/>
      <c r="E210" s="107"/>
      <c r="F210" s="107"/>
      <c r="G210" s="107"/>
      <c r="H210" s="107"/>
    </row>
    <row r="211" spans="1:8" s="12" customFormat="1" ht="14.45" customHeight="1" x14ac:dyDescent="0.25">
      <c r="A211" s="9"/>
      <c r="B211" s="9"/>
      <c r="C211" s="107" t="s">
        <v>172</v>
      </c>
      <c r="D211" s="107"/>
      <c r="E211" s="107"/>
      <c r="F211" s="107"/>
      <c r="G211" s="107"/>
      <c r="H211" s="107"/>
    </row>
    <row r="212" spans="1:8" s="12" customFormat="1" ht="38.25" customHeight="1" x14ac:dyDescent="0.25">
      <c r="A212" s="9"/>
      <c r="B212" s="9"/>
      <c r="C212" s="107" t="s">
        <v>173</v>
      </c>
      <c r="D212" s="107"/>
      <c r="E212" s="107"/>
      <c r="F212" s="107"/>
      <c r="G212" s="107"/>
      <c r="H212" s="107"/>
    </row>
    <row r="213" spans="1:8" s="12" customFormat="1" ht="38.25" customHeight="1" x14ac:dyDescent="0.25">
      <c r="A213" s="9"/>
      <c r="B213" s="9"/>
      <c r="C213" s="107" t="s">
        <v>174</v>
      </c>
      <c r="D213" s="107"/>
      <c r="E213" s="107"/>
      <c r="F213" s="107"/>
      <c r="G213" s="107"/>
      <c r="H213" s="107"/>
    </row>
    <row r="214" spans="1:8" s="12" customFormat="1" ht="39" customHeight="1" x14ac:dyDescent="0.25">
      <c r="A214" s="9"/>
      <c r="B214" s="9"/>
      <c r="C214" s="107" t="s">
        <v>175</v>
      </c>
      <c r="D214" s="107"/>
      <c r="E214" s="107"/>
      <c r="F214" s="107"/>
      <c r="G214" s="107"/>
      <c r="H214" s="107"/>
    </row>
    <row r="215" spans="1:8" s="12" customFormat="1" ht="66.75" customHeight="1" x14ac:dyDescent="0.25">
      <c r="A215" s="9"/>
      <c r="B215" s="9"/>
      <c r="C215" s="107" t="s">
        <v>176</v>
      </c>
      <c r="D215" s="107"/>
      <c r="E215" s="107"/>
      <c r="F215" s="107"/>
      <c r="G215" s="107"/>
      <c r="H215" s="107"/>
    </row>
    <row r="216" spans="1:8" s="12" customFormat="1" ht="51.75" customHeight="1" x14ac:dyDescent="0.25">
      <c r="A216" s="9"/>
      <c r="B216" s="9"/>
      <c r="C216" s="107" t="s">
        <v>177</v>
      </c>
      <c r="D216" s="107"/>
      <c r="E216" s="107"/>
      <c r="F216" s="107"/>
      <c r="G216" s="107"/>
      <c r="H216" s="107"/>
    </row>
    <row r="217" spans="1:8" s="12" customFormat="1" ht="65.25" customHeight="1" x14ac:dyDescent="0.25">
      <c r="A217" s="9"/>
      <c r="B217" s="9"/>
      <c r="C217" s="107" t="s">
        <v>178</v>
      </c>
      <c r="D217" s="107"/>
      <c r="E217" s="107"/>
      <c r="F217" s="107"/>
      <c r="G217" s="107"/>
      <c r="H217" s="107"/>
    </row>
    <row r="218" spans="1:8" s="12" customFormat="1" ht="13.5" customHeight="1" x14ac:dyDescent="0.2">
      <c r="A218" s="9"/>
      <c r="B218" s="9"/>
      <c r="C218" s="108" t="s">
        <v>179</v>
      </c>
      <c r="D218" s="108"/>
      <c r="E218" s="108"/>
      <c r="F218" s="108"/>
      <c r="G218" s="108"/>
      <c r="H218" s="108"/>
    </row>
    <row r="219" spans="1:8" s="12" customFormat="1" ht="39.75" customHeight="1" x14ac:dyDescent="0.25">
      <c r="A219" s="9"/>
      <c r="B219" s="9"/>
      <c r="C219" s="107" t="s">
        <v>180</v>
      </c>
      <c r="D219" s="107"/>
      <c r="E219" s="107"/>
      <c r="F219" s="107"/>
      <c r="G219" s="107"/>
      <c r="H219" s="107"/>
    </row>
    <row r="220" spans="1:8" s="12" customFormat="1" ht="25.5" customHeight="1" x14ac:dyDescent="0.25">
      <c r="A220" s="9"/>
      <c r="B220" s="9"/>
      <c r="C220" s="115" t="s">
        <v>181</v>
      </c>
      <c r="D220" s="115"/>
      <c r="E220" s="115"/>
      <c r="F220" s="115"/>
      <c r="G220" s="115"/>
      <c r="H220" s="115"/>
    </row>
    <row r="221" spans="1:8" s="12" customFormat="1" ht="39" customHeight="1" x14ac:dyDescent="0.25">
      <c r="A221" s="9"/>
      <c r="B221" s="9"/>
      <c r="C221" s="107" t="s">
        <v>182</v>
      </c>
      <c r="D221" s="107"/>
      <c r="E221" s="107"/>
      <c r="F221" s="107"/>
      <c r="G221" s="107"/>
      <c r="H221" s="107"/>
    </row>
    <row r="222" spans="1:8" s="12" customFormat="1" ht="14.25" customHeight="1" x14ac:dyDescent="0.25">
      <c r="A222" s="9"/>
      <c r="B222" s="9"/>
      <c r="C222" s="107" t="s">
        <v>183</v>
      </c>
      <c r="D222" s="107"/>
      <c r="E222" s="107"/>
      <c r="F222" s="107"/>
      <c r="G222" s="107"/>
      <c r="H222" s="107"/>
    </row>
    <row r="223" spans="1:8" s="12" customFormat="1" ht="13.5" customHeight="1" x14ac:dyDescent="0.25">
      <c r="A223" s="9"/>
      <c r="B223" s="9"/>
      <c r="C223" s="115" t="s">
        <v>184</v>
      </c>
      <c r="D223" s="115"/>
      <c r="E223" s="115"/>
      <c r="F223" s="115"/>
      <c r="G223" s="115"/>
      <c r="H223" s="115"/>
    </row>
    <row r="224" spans="1:8" s="12" customFormat="1" ht="27.75" customHeight="1" x14ac:dyDescent="0.25">
      <c r="A224" s="9"/>
      <c r="B224" s="9"/>
      <c r="C224" s="107" t="s">
        <v>185</v>
      </c>
      <c r="D224" s="107"/>
      <c r="E224" s="107"/>
      <c r="F224" s="107"/>
      <c r="G224" s="107"/>
      <c r="H224" s="107"/>
    </row>
    <row r="225" spans="1:8" s="12" customFormat="1" ht="14.25" customHeight="1" x14ac:dyDescent="0.25">
      <c r="A225" s="9"/>
      <c r="B225" s="9"/>
      <c r="C225" s="107" t="s">
        <v>186</v>
      </c>
      <c r="D225" s="107"/>
      <c r="E225" s="107"/>
      <c r="F225" s="107"/>
      <c r="G225" s="107"/>
      <c r="H225" s="107"/>
    </row>
    <row r="226" spans="1:8" s="12" customFormat="1" ht="14.25" customHeight="1" x14ac:dyDescent="0.25">
      <c r="A226" s="9"/>
      <c r="B226" s="9"/>
      <c r="C226" s="107" t="s">
        <v>187</v>
      </c>
      <c r="D226" s="107"/>
      <c r="E226" s="107"/>
      <c r="F226" s="107"/>
      <c r="G226" s="107"/>
      <c r="H226" s="107"/>
    </row>
    <row r="227" spans="1:8" s="5" customFormat="1" ht="4.5" customHeight="1" x14ac:dyDescent="0.25">
      <c r="A227" s="58"/>
      <c r="B227" s="58"/>
      <c r="C227" s="3"/>
      <c r="D227" s="3"/>
      <c r="E227" s="3"/>
      <c r="F227" s="3"/>
      <c r="G227" s="3"/>
      <c r="H227" s="3"/>
    </row>
    <row r="228" spans="1:8" s="4" customFormat="1" ht="23.25" customHeight="1" x14ac:dyDescent="0.25">
      <c r="A228" s="20"/>
      <c r="B228" s="20">
        <v>630</v>
      </c>
      <c r="C228" s="65" t="s">
        <v>188</v>
      </c>
      <c r="D228" s="23">
        <v>2743221</v>
      </c>
      <c r="E228" s="23">
        <f>E229</f>
        <v>143382</v>
      </c>
      <c r="F228" s="23">
        <f>F229</f>
        <v>0</v>
      </c>
      <c r="G228" s="23">
        <f>G229</f>
        <v>0</v>
      </c>
      <c r="H228" s="23">
        <f>D228+E228-F228</f>
        <v>2886603</v>
      </c>
    </row>
    <row r="229" spans="1:8" s="12" customFormat="1" ht="15.75" customHeight="1" x14ac:dyDescent="0.25">
      <c r="A229" s="9"/>
      <c r="B229" s="9">
        <v>63095</v>
      </c>
      <c r="C229" s="66" t="s">
        <v>32</v>
      </c>
      <c r="D229" s="11">
        <v>2692465</v>
      </c>
      <c r="E229" s="11">
        <v>143382</v>
      </c>
      <c r="F229" s="11">
        <v>0</v>
      </c>
      <c r="G229" s="11">
        <v>0</v>
      </c>
      <c r="H229" s="11">
        <f>D229+E229-F229</f>
        <v>2835847</v>
      </c>
    </row>
    <row r="230" spans="1:8" s="12" customFormat="1" ht="42.75" customHeight="1" x14ac:dyDescent="0.25">
      <c r="A230" s="9"/>
      <c r="B230" s="9"/>
      <c r="C230" s="107" t="s">
        <v>189</v>
      </c>
      <c r="D230" s="107"/>
      <c r="E230" s="107"/>
      <c r="F230" s="107"/>
      <c r="G230" s="107"/>
      <c r="H230" s="107"/>
    </row>
    <row r="231" spans="1:8" s="12" customFormat="1" ht="3.75" customHeight="1" x14ac:dyDescent="0.25">
      <c r="A231" s="9"/>
      <c r="B231" s="24"/>
      <c r="C231" s="3"/>
      <c r="D231" s="3"/>
      <c r="E231" s="3"/>
      <c r="F231" s="3"/>
      <c r="G231" s="3"/>
      <c r="H231" s="3"/>
    </row>
    <row r="232" spans="1:8" s="4" customFormat="1" ht="23.25" customHeight="1" x14ac:dyDescent="0.25">
      <c r="A232" s="20"/>
      <c r="B232" s="20">
        <v>710</v>
      </c>
      <c r="C232" s="21" t="s">
        <v>190</v>
      </c>
      <c r="D232" s="23">
        <v>12196236</v>
      </c>
      <c r="E232" s="23">
        <f>E233+E235</f>
        <v>817916</v>
      </c>
      <c r="F232" s="23">
        <f>F233+F235</f>
        <v>0</v>
      </c>
      <c r="G232" s="23">
        <f>G233+G235</f>
        <v>0</v>
      </c>
      <c r="H232" s="23">
        <f>D232+E232-F232</f>
        <v>13014152</v>
      </c>
    </row>
    <row r="233" spans="1:8" s="12" customFormat="1" ht="18.75" customHeight="1" x14ac:dyDescent="0.25">
      <c r="A233" s="9"/>
      <c r="B233" s="9">
        <v>71003</v>
      </c>
      <c r="C233" s="25" t="s">
        <v>191</v>
      </c>
      <c r="D233" s="11">
        <v>7033114</v>
      </c>
      <c r="E233" s="11">
        <v>59916</v>
      </c>
      <c r="F233" s="11">
        <v>0</v>
      </c>
      <c r="G233" s="11">
        <v>0</v>
      </c>
      <c r="H233" s="11">
        <f>D233+E233-F233</f>
        <v>7093030</v>
      </c>
    </row>
    <row r="234" spans="1:8" s="5" customFormat="1" ht="29.25" customHeight="1" x14ac:dyDescent="0.25">
      <c r="A234" s="58"/>
      <c r="B234" s="58"/>
      <c r="C234" s="107" t="s">
        <v>192</v>
      </c>
      <c r="D234" s="107"/>
      <c r="E234" s="107"/>
      <c r="F234" s="107"/>
      <c r="G234" s="107"/>
      <c r="H234" s="107"/>
    </row>
    <row r="235" spans="1:8" s="12" customFormat="1" ht="18.75" customHeight="1" x14ac:dyDescent="0.25">
      <c r="A235" s="9"/>
      <c r="B235" s="9">
        <v>71095</v>
      </c>
      <c r="C235" s="25" t="s">
        <v>32</v>
      </c>
      <c r="D235" s="11">
        <v>4548000</v>
      </c>
      <c r="E235" s="11">
        <v>758000</v>
      </c>
      <c r="F235" s="11">
        <v>0</v>
      </c>
      <c r="G235" s="11">
        <v>0</v>
      </c>
      <c r="H235" s="11">
        <f>D235+E235-F235</f>
        <v>5306000</v>
      </c>
    </row>
    <row r="236" spans="1:8" s="4" customFormat="1" ht="53.25" customHeight="1" x14ac:dyDescent="0.25">
      <c r="A236" s="59"/>
      <c r="B236" s="9"/>
      <c r="C236" s="107" t="s">
        <v>193</v>
      </c>
      <c r="D236" s="107"/>
      <c r="E236" s="107"/>
      <c r="F236" s="107"/>
      <c r="G236" s="107"/>
      <c r="H236" s="107"/>
    </row>
    <row r="237" spans="1:8" s="12" customFormat="1" ht="3.75" customHeight="1" x14ac:dyDescent="0.25">
      <c r="A237" s="9"/>
      <c r="B237" s="9"/>
      <c r="C237" s="3"/>
      <c r="D237" s="3"/>
      <c r="E237" s="3"/>
      <c r="F237" s="3"/>
      <c r="G237" s="3"/>
      <c r="H237" s="3"/>
    </row>
    <row r="238" spans="1:8" s="4" customFormat="1" ht="23.25" customHeight="1" x14ac:dyDescent="0.25">
      <c r="A238" s="20"/>
      <c r="B238" s="20">
        <v>720</v>
      </c>
      <c r="C238" s="21" t="s">
        <v>194</v>
      </c>
      <c r="D238" s="23">
        <v>19195951</v>
      </c>
      <c r="E238" s="23">
        <f>E239</f>
        <v>0</v>
      </c>
      <c r="F238" s="23">
        <f>F239</f>
        <v>245000</v>
      </c>
      <c r="G238" s="23">
        <f>G239</f>
        <v>0</v>
      </c>
      <c r="H238" s="23">
        <f>D238+E238-F238</f>
        <v>18950951</v>
      </c>
    </row>
    <row r="239" spans="1:8" s="12" customFormat="1" ht="18" customHeight="1" x14ac:dyDescent="0.25">
      <c r="A239" s="9"/>
      <c r="B239" s="9">
        <v>72095</v>
      </c>
      <c r="C239" s="25" t="s">
        <v>32</v>
      </c>
      <c r="D239" s="11">
        <v>19195951</v>
      </c>
      <c r="E239" s="11">
        <v>0</v>
      </c>
      <c r="F239" s="11">
        <v>245000</v>
      </c>
      <c r="G239" s="11">
        <v>0</v>
      </c>
      <c r="H239" s="11">
        <f>D239+E239-F239</f>
        <v>18950951</v>
      </c>
    </row>
    <row r="240" spans="1:8" s="12" customFormat="1" ht="57.75" customHeight="1" x14ac:dyDescent="0.25">
      <c r="A240" s="9"/>
      <c r="B240" s="9"/>
      <c r="C240" s="107" t="s">
        <v>195</v>
      </c>
      <c r="D240" s="107"/>
      <c r="E240" s="107"/>
      <c r="F240" s="107"/>
      <c r="G240" s="107"/>
      <c r="H240" s="107"/>
    </row>
    <row r="241" spans="1:8" s="12" customFormat="1" ht="65.25" customHeight="1" x14ac:dyDescent="0.25">
      <c r="A241" s="9"/>
      <c r="B241" s="67"/>
      <c r="C241" s="3"/>
      <c r="D241" s="3"/>
      <c r="E241" s="3"/>
      <c r="F241" s="3"/>
      <c r="G241" s="3"/>
      <c r="H241" s="3"/>
    </row>
    <row r="242" spans="1:8" s="12" customFormat="1" ht="4.5" customHeight="1" x14ac:dyDescent="0.25">
      <c r="A242" s="9"/>
      <c r="B242" s="67"/>
      <c r="C242" s="3"/>
      <c r="D242" s="3"/>
      <c r="E242" s="3"/>
      <c r="F242" s="3"/>
      <c r="G242" s="3"/>
      <c r="H242" s="3"/>
    </row>
    <row r="243" spans="1:8" s="29" customFormat="1" ht="23.25" customHeight="1" x14ac:dyDescent="0.25">
      <c r="A243" s="26"/>
      <c r="B243" s="26">
        <v>730</v>
      </c>
      <c r="C243" s="27" t="s">
        <v>196</v>
      </c>
      <c r="D243" s="28">
        <v>3300000</v>
      </c>
      <c r="E243" s="28">
        <f>E244</f>
        <v>1500000</v>
      </c>
      <c r="F243" s="28">
        <f>F244</f>
        <v>0</v>
      </c>
      <c r="G243" s="28">
        <f>G244</f>
        <v>0</v>
      </c>
      <c r="H243" s="28">
        <f>D243+E243-F243</f>
        <v>4800000</v>
      </c>
    </row>
    <row r="244" spans="1:8" s="12" customFormat="1" ht="18.75" customHeight="1" x14ac:dyDescent="0.25">
      <c r="A244" s="9"/>
      <c r="B244" s="9">
        <v>73095</v>
      </c>
      <c r="C244" s="25" t="s">
        <v>32</v>
      </c>
      <c r="D244" s="11">
        <v>3000000</v>
      </c>
      <c r="E244" s="11">
        <v>1500000</v>
      </c>
      <c r="F244" s="11">
        <v>0</v>
      </c>
      <c r="G244" s="11">
        <v>0</v>
      </c>
      <c r="H244" s="11">
        <f>D244+E244-F244</f>
        <v>4500000</v>
      </c>
    </row>
    <row r="245" spans="1:8" s="4" customFormat="1" ht="53.25" customHeight="1" x14ac:dyDescent="0.25">
      <c r="A245" s="59"/>
      <c r="B245" s="9"/>
      <c r="C245" s="107" t="s">
        <v>197</v>
      </c>
      <c r="D245" s="107"/>
      <c r="E245" s="107"/>
      <c r="F245" s="107"/>
      <c r="G245" s="107"/>
      <c r="H245" s="107"/>
    </row>
    <row r="246" spans="1:8" s="4" customFormat="1" ht="4.5" customHeight="1" x14ac:dyDescent="0.25">
      <c r="A246" s="59"/>
      <c r="B246" s="9"/>
      <c r="C246" s="3"/>
      <c r="D246" s="3"/>
      <c r="E246" s="3"/>
      <c r="F246" s="3"/>
      <c r="G246" s="3"/>
      <c r="H246" s="3"/>
    </row>
    <row r="247" spans="1:8" s="29" customFormat="1" ht="23.25" customHeight="1" x14ac:dyDescent="0.25">
      <c r="A247" s="26"/>
      <c r="B247" s="26">
        <v>750</v>
      </c>
      <c r="C247" s="27" t="s">
        <v>198</v>
      </c>
      <c r="D247" s="28">
        <v>264264755</v>
      </c>
      <c r="E247" s="28">
        <f>E252+E250+E248</f>
        <v>243000</v>
      </c>
      <c r="F247" s="28">
        <f>F252+F250+F248</f>
        <v>4533500</v>
      </c>
      <c r="G247" s="28">
        <f>G252+G250+G248</f>
        <v>0</v>
      </c>
      <c r="H247" s="28">
        <f>D247+E247-F247</f>
        <v>259974255</v>
      </c>
    </row>
    <row r="248" spans="1:8" s="12" customFormat="1" ht="18.75" customHeight="1" x14ac:dyDescent="0.25">
      <c r="A248" s="9"/>
      <c r="B248" s="9">
        <v>75018</v>
      </c>
      <c r="C248" s="25" t="s">
        <v>199</v>
      </c>
      <c r="D248" s="11">
        <v>185481313</v>
      </c>
      <c r="E248" s="11">
        <v>243000</v>
      </c>
      <c r="F248" s="11">
        <v>243000</v>
      </c>
      <c r="G248" s="11">
        <v>0</v>
      </c>
      <c r="H248" s="11">
        <f>D248+E248-F248</f>
        <v>185481313</v>
      </c>
    </row>
    <row r="249" spans="1:8" s="12" customFormat="1" ht="42" customHeight="1" x14ac:dyDescent="0.25">
      <c r="A249" s="9"/>
      <c r="B249" s="9"/>
      <c r="C249" s="115" t="s">
        <v>200</v>
      </c>
      <c r="D249" s="115"/>
      <c r="E249" s="115"/>
      <c r="F249" s="115"/>
      <c r="G249" s="115"/>
      <c r="H249" s="115"/>
    </row>
    <row r="250" spans="1:8" s="12" customFormat="1" ht="18.75" customHeight="1" x14ac:dyDescent="0.25">
      <c r="A250" s="9"/>
      <c r="B250" s="9">
        <v>75075</v>
      </c>
      <c r="C250" s="25" t="s">
        <v>201</v>
      </c>
      <c r="D250" s="11">
        <v>53678638</v>
      </c>
      <c r="E250" s="11">
        <v>0</v>
      </c>
      <c r="F250" s="11">
        <v>3908000</v>
      </c>
      <c r="G250" s="11">
        <v>0</v>
      </c>
      <c r="H250" s="11">
        <f>D250+E250-F250</f>
        <v>49770638</v>
      </c>
    </row>
    <row r="251" spans="1:8" s="12" customFormat="1" ht="39" customHeight="1" x14ac:dyDescent="0.25">
      <c r="A251" s="9"/>
      <c r="B251" s="9"/>
      <c r="C251" s="107" t="s">
        <v>202</v>
      </c>
      <c r="D251" s="107"/>
      <c r="E251" s="107"/>
      <c r="F251" s="107"/>
      <c r="G251" s="107"/>
      <c r="H251" s="107"/>
    </row>
    <row r="252" spans="1:8" s="12" customFormat="1" ht="18" customHeight="1" x14ac:dyDescent="0.25">
      <c r="A252" s="9"/>
      <c r="B252" s="9">
        <v>75095</v>
      </c>
      <c r="C252" s="25" t="s">
        <v>32</v>
      </c>
      <c r="D252" s="11">
        <v>21950512</v>
      </c>
      <c r="E252" s="11">
        <v>0</v>
      </c>
      <c r="F252" s="11">
        <v>382500</v>
      </c>
      <c r="G252" s="11">
        <v>0</v>
      </c>
      <c r="H252" s="11">
        <f>D252+E252-F252</f>
        <v>21568012</v>
      </c>
    </row>
    <row r="253" spans="1:8" s="12" customFormat="1" ht="32.25" customHeight="1" x14ac:dyDescent="0.25">
      <c r="A253" s="9"/>
      <c r="B253" s="9"/>
      <c r="C253" s="107" t="s">
        <v>203</v>
      </c>
      <c r="D253" s="107"/>
      <c r="E253" s="107"/>
      <c r="F253" s="107"/>
      <c r="G253" s="107"/>
      <c r="H253" s="107"/>
    </row>
    <row r="254" spans="1:8" s="12" customFormat="1" ht="5.25" customHeight="1" x14ac:dyDescent="0.25">
      <c r="A254" s="9"/>
      <c r="B254" s="9"/>
      <c r="C254" s="3"/>
      <c r="D254" s="3"/>
      <c r="E254" s="3"/>
      <c r="F254" s="3"/>
      <c r="G254" s="3"/>
      <c r="H254" s="3"/>
    </row>
    <row r="255" spans="1:8" s="29" customFormat="1" ht="23.25" customHeight="1" x14ac:dyDescent="0.25">
      <c r="A255" s="26"/>
      <c r="B255" s="26">
        <v>754</v>
      </c>
      <c r="C255" s="27" t="s">
        <v>31</v>
      </c>
      <c r="D255" s="28">
        <v>2194900</v>
      </c>
      <c r="E255" s="28">
        <f>E256</f>
        <v>409600</v>
      </c>
      <c r="F255" s="28">
        <f>F256</f>
        <v>0</v>
      </c>
      <c r="G255" s="28">
        <f>G256</f>
        <v>0</v>
      </c>
      <c r="H255" s="28">
        <f>D255+E255-F255</f>
        <v>2604500</v>
      </c>
    </row>
    <row r="256" spans="1:8" s="33" customFormat="1" ht="18.75" customHeight="1" x14ac:dyDescent="0.25">
      <c r="A256" s="30"/>
      <c r="B256" s="30">
        <v>75495</v>
      </c>
      <c r="C256" s="31" t="s">
        <v>32</v>
      </c>
      <c r="D256" s="32">
        <v>2176760</v>
      </c>
      <c r="E256" s="32">
        <v>409600</v>
      </c>
      <c r="F256" s="32">
        <v>0</v>
      </c>
      <c r="G256" s="32">
        <v>0</v>
      </c>
      <c r="H256" s="32">
        <f>D256+E256-F256</f>
        <v>2586360</v>
      </c>
    </row>
    <row r="257" spans="1:8" s="12" customFormat="1" ht="42" customHeight="1" x14ac:dyDescent="0.2">
      <c r="A257" s="9"/>
      <c r="B257" s="9"/>
      <c r="C257" s="108" t="s">
        <v>204</v>
      </c>
      <c r="D257" s="108"/>
      <c r="E257" s="108"/>
      <c r="F257" s="108"/>
      <c r="G257" s="108"/>
      <c r="H257" s="108"/>
    </row>
    <row r="258" spans="1:8" s="12" customFormat="1" ht="15" customHeight="1" x14ac:dyDescent="0.25">
      <c r="A258" s="9"/>
      <c r="B258" s="9"/>
      <c r="C258" s="107" t="s">
        <v>205</v>
      </c>
      <c r="D258" s="107"/>
      <c r="E258" s="107"/>
      <c r="F258" s="107"/>
      <c r="G258" s="107"/>
      <c r="H258" s="107"/>
    </row>
    <row r="259" spans="1:8" s="12" customFormat="1" ht="13.5" customHeight="1" x14ac:dyDescent="0.25">
      <c r="A259" s="9"/>
      <c r="B259" s="9"/>
      <c r="C259" s="107" t="s">
        <v>206</v>
      </c>
      <c r="D259" s="107"/>
      <c r="E259" s="107"/>
      <c r="F259" s="107"/>
      <c r="G259" s="107"/>
      <c r="H259" s="107"/>
    </row>
    <row r="260" spans="1:8" s="5" customFormat="1" ht="30" customHeight="1" x14ac:dyDescent="0.25">
      <c r="A260" s="58"/>
      <c r="B260" s="58"/>
      <c r="C260" s="107" t="s">
        <v>207</v>
      </c>
      <c r="D260" s="107"/>
      <c r="E260" s="107"/>
      <c r="F260" s="107"/>
      <c r="G260" s="107"/>
      <c r="H260" s="107"/>
    </row>
    <row r="261" spans="1:8" s="5" customFormat="1" ht="6" customHeight="1" x14ac:dyDescent="0.25">
      <c r="A261" s="58"/>
      <c r="B261" s="58"/>
      <c r="C261" s="3"/>
      <c r="D261" s="3"/>
      <c r="E261" s="3"/>
      <c r="F261" s="3"/>
      <c r="G261" s="3"/>
      <c r="H261" s="3"/>
    </row>
    <row r="262" spans="1:8" s="4" customFormat="1" ht="23.25" customHeight="1" x14ac:dyDescent="0.25">
      <c r="A262" s="20"/>
      <c r="B262" s="20">
        <v>757</v>
      </c>
      <c r="C262" s="21" t="s">
        <v>208</v>
      </c>
      <c r="D262" s="23">
        <v>33525002</v>
      </c>
      <c r="E262" s="23">
        <f>E263+E265</f>
        <v>0</v>
      </c>
      <c r="F262" s="23">
        <f>F263+F265</f>
        <v>9076963</v>
      </c>
      <c r="G262" s="23">
        <f>G263+G265</f>
        <v>0</v>
      </c>
      <c r="H262" s="23">
        <f>D262+E262-F262</f>
        <v>24448039</v>
      </c>
    </row>
    <row r="263" spans="1:8" s="12" customFormat="1" ht="51.75" customHeight="1" x14ac:dyDescent="0.2">
      <c r="A263" s="9"/>
      <c r="B263" s="41">
        <v>75702</v>
      </c>
      <c r="C263" s="25" t="s">
        <v>209</v>
      </c>
      <c r="D263" s="43">
        <v>14724772</v>
      </c>
      <c r="E263" s="43">
        <v>0</v>
      </c>
      <c r="F263" s="43">
        <v>380268</v>
      </c>
      <c r="G263" s="43">
        <v>0</v>
      </c>
      <c r="H263" s="43">
        <f>D263+E263-F263</f>
        <v>14344504</v>
      </c>
    </row>
    <row r="264" spans="1:8" s="12" customFormat="1" ht="30.75" customHeight="1" x14ac:dyDescent="0.25">
      <c r="A264" s="9"/>
      <c r="B264" s="9"/>
      <c r="C264" s="107" t="s">
        <v>210</v>
      </c>
      <c r="D264" s="107"/>
      <c r="E264" s="107"/>
      <c r="F264" s="107"/>
      <c r="G264" s="107"/>
      <c r="H264" s="107"/>
    </row>
    <row r="265" spans="1:8" s="12" customFormat="1" ht="41.25" customHeight="1" x14ac:dyDescent="0.2">
      <c r="A265" s="9"/>
      <c r="B265" s="41">
        <v>75704</v>
      </c>
      <c r="C265" s="25" t="s">
        <v>211</v>
      </c>
      <c r="D265" s="43">
        <v>18800230</v>
      </c>
      <c r="E265" s="43">
        <v>0</v>
      </c>
      <c r="F265" s="43">
        <v>8696695</v>
      </c>
      <c r="G265" s="43">
        <v>0</v>
      </c>
      <c r="H265" s="43">
        <f>D265+E265-F265</f>
        <v>10103535</v>
      </c>
    </row>
    <row r="266" spans="1:8" s="12" customFormat="1" ht="13.5" customHeight="1" x14ac:dyDescent="0.2">
      <c r="A266" s="9"/>
      <c r="B266" s="41"/>
      <c r="C266" s="108" t="s">
        <v>212</v>
      </c>
      <c r="D266" s="108"/>
      <c r="E266" s="108"/>
      <c r="F266" s="108"/>
      <c r="G266" s="108"/>
      <c r="H266" s="108"/>
    </row>
    <row r="267" spans="1:8" s="12" customFormat="1" ht="28.5" customHeight="1" x14ac:dyDescent="0.25">
      <c r="A267" s="9"/>
      <c r="B267" s="41"/>
      <c r="C267" s="107" t="s">
        <v>213</v>
      </c>
      <c r="D267" s="107"/>
      <c r="E267" s="107"/>
      <c r="F267" s="107"/>
      <c r="G267" s="107"/>
      <c r="H267" s="107"/>
    </row>
    <row r="268" spans="1:8" s="12" customFormat="1" ht="28.5" customHeight="1" x14ac:dyDescent="0.25">
      <c r="A268" s="9"/>
      <c r="B268" s="41"/>
      <c r="C268" s="107" t="s">
        <v>214</v>
      </c>
      <c r="D268" s="107"/>
      <c r="E268" s="107"/>
      <c r="F268" s="107"/>
      <c r="G268" s="107"/>
      <c r="H268" s="107"/>
    </row>
    <row r="269" spans="1:8" s="12" customFormat="1" ht="14.25" customHeight="1" x14ac:dyDescent="0.25">
      <c r="A269" s="9"/>
      <c r="B269" s="41"/>
      <c r="C269" s="107" t="s">
        <v>215</v>
      </c>
      <c r="D269" s="107"/>
      <c r="E269" s="107"/>
      <c r="F269" s="107"/>
      <c r="G269" s="107"/>
      <c r="H269" s="107"/>
    </row>
    <row r="270" spans="1:8" s="12" customFormat="1" ht="4.5" customHeight="1" x14ac:dyDescent="0.25">
      <c r="A270" s="9"/>
      <c r="B270" s="9"/>
      <c r="C270" s="3"/>
      <c r="D270" s="3"/>
      <c r="E270" s="3"/>
      <c r="F270" s="3"/>
      <c r="G270" s="3"/>
      <c r="H270" s="3"/>
    </row>
    <row r="271" spans="1:8" s="4" customFormat="1" ht="23.25" customHeight="1" x14ac:dyDescent="0.25">
      <c r="A271" s="20"/>
      <c r="B271" s="20">
        <v>758</v>
      </c>
      <c r="C271" s="21" t="s">
        <v>216</v>
      </c>
      <c r="D271" s="23">
        <v>20776941</v>
      </c>
      <c r="E271" s="23">
        <f>E272</f>
        <v>0</v>
      </c>
      <c r="F271" s="23">
        <f>F272</f>
        <v>6954896</v>
      </c>
      <c r="G271" s="23">
        <f>G272</f>
        <v>0</v>
      </c>
      <c r="H271" s="23">
        <f>D271+E271-F271</f>
        <v>13822045</v>
      </c>
    </row>
    <row r="272" spans="1:8" s="12" customFormat="1" ht="18" customHeight="1" x14ac:dyDescent="0.25">
      <c r="A272" s="9"/>
      <c r="B272" s="9">
        <v>75818</v>
      </c>
      <c r="C272" s="25" t="s">
        <v>217</v>
      </c>
      <c r="D272" s="11">
        <v>20776941</v>
      </c>
      <c r="E272" s="11">
        <v>0</v>
      </c>
      <c r="F272" s="11">
        <v>6954896</v>
      </c>
      <c r="G272" s="11">
        <v>0</v>
      </c>
      <c r="H272" s="11">
        <f>D272+E272-F272</f>
        <v>13822045</v>
      </c>
    </row>
    <row r="273" spans="1:8" s="12" customFormat="1" ht="18" customHeight="1" x14ac:dyDescent="0.25">
      <c r="A273" s="9"/>
      <c r="B273" s="9"/>
      <c r="C273" s="107" t="s">
        <v>218</v>
      </c>
      <c r="D273" s="107"/>
      <c r="E273" s="107"/>
      <c r="F273" s="107"/>
      <c r="G273" s="107"/>
      <c r="H273" s="107"/>
    </row>
    <row r="274" spans="1:8" s="12" customFormat="1" ht="28.5" customHeight="1" x14ac:dyDescent="0.25">
      <c r="A274" s="9"/>
      <c r="B274" s="9"/>
      <c r="C274" s="107" t="s">
        <v>219</v>
      </c>
      <c r="D274" s="107"/>
      <c r="E274" s="107"/>
      <c r="F274" s="107"/>
      <c r="G274" s="107"/>
      <c r="H274" s="107"/>
    </row>
    <row r="275" spans="1:8" s="12" customFormat="1" ht="52.5" customHeight="1" x14ac:dyDescent="0.25">
      <c r="A275" s="9"/>
      <c r="B275" s="9"/>
      <c r="C275" s="3"/>
      <c r="D275" s="3"/>
      <c r="E275" s="3"/>
      <c r="F275" s="3"/>
      <c r="G275" s="3"/>
      <c r="H275" s="3"/>
    </row>
    <row r="276" spans="1:8" s="70" customFormat="1" ht="6.75" customHeight="1" x14ac:dyDescent="0.25">
      <c r="A276" s="68"/>
      <c r="B276" s="69"/>
      <c r="C276" s="3"/>
      <c r="D276" s="3"/>
      <c r="E276" s="3"/>
      <c r="F276" s="3"/>
      <c r="G276" s="3"/>
      <c r="H276" s="3"/>
    </row>
    <row r="277" spans="1:8" s="74" customFormat="1" ht="23.25" customHeight="1" x14ac:dyDescent="0.25">
      <c r="A277" s="71"/>
      <c r="B277" s="71">
        <v>801</v>
      </c>
      <c r="C277" s="72" t="s">
        <v>125</v>
      </c>
      <c r="D277" s="73">
        <v>144640499.63</v>
      </c>
      <c r="E277" s="73">
        <f>E296+E303+E336+E367+E278+E344+E280+E301+E309+E317+E330+E355+E365</f>
        <v>724369</v>
      </c>
      <c r="F277" s="73">
        <f>F296+F303+F336+F367+F278+F344+F280+F301+F309+F317+F330+F355+F365</f>
        <v>6938500</v>
      </c>
      <c r="G277" s="73">
        <f>G296+G303+G336+G367+G278+G344+G280+G301+G309+G317+G330+G355+G365</f>
        <v>697435</v>
      </c>
      <c r="H277" s="73">
        <f>D277+E277-F277</f>
        <v>138426368.63</v>
      </c>
    </row>
    <row r="278" spans="1:8" s="12" customFormat="1" ht="17.25" customHeight="1" x14ac:dyDescent="0.25">
      <c r="A278" s="9"/>
      <c r="B278" s="9">
        <v>80101</v>
      </c>
      <c r="C278" s="25" t="s">
        <v>220</v>
      </c>
      <c r="D278" s="11">
        <v>138858</v>
      </c>
      <c r="E278" s="11">
        <v>0</v>
      </c>
      <c r="F278" s="11">
        <v>138858</v>
      </c>
      <c r="G278" s="11">
        <v>0</v>
      </c>
      <c r="H278" s="11">
        <f>D278+E278-F278</f>
        <v>0</v>
      </c>
    </row>
    <row r="279" spans="1:8" s="12" customFormat="1" ht="54" customHeight="1" x14ac:dyDescent="0.25">
      <c r="A279" s="9"/>
      <c r="B279" s="9"/>
      <c r="C279" s="107" t="s">
        <v>221</v>
      </c>
      <c r="D279" s="107"/>
      <c r="E279" s="107"/>
      <c r="F279" s="107"/>
      <c r="G279" s="107"/>
      <c r="H279" s="107"/>
    </row>
    <row r="280" spans="1:8" s="12" customFormat="1" ht="18.75" customHeight="1" x14ac:dyDescent="0.25">
      <c r="A280" s="9"/>
      <c r="B280" s="9">
        <v>80102</v>
      </c>
      <c r="C280" s="25" t="s">
        <v>222</v>
      </c>
      <c r="D280" s="11">
        <v>42456099</v>
      </c>
      <c r="E280" s="11">
        <v>16995</v>
      </c>
      <c r="F280" s="11">
        <v>1558328</v>
      </c>
      <c r="G280" s="11">
        <v>35650</v>
      </c>
      <c r="H280" s="11">
        <f>D280+E280-F280</f>
        <v>40914766</v>
      </c>
    </row>
    <row r="281" spans="1:8" s="12" customFormat="1" ht="13.5" customHeight="1" x14ac:dyDescent="0.2">
      <c r="A281" s="9"/>
      <c r="B281" s="9"/>
      <c r="C281" s="108" t="s">
        <v>223</v>
      </c>
      <c r="D281" s="108"/>
      <c r="E281" s="108"/>
      <c r="F281" s="108"/>
      <c r="G281" s="108"/>
      <c r="H281" s="108"/>
    </row>
    <row r="282" spans="1:8" s="12" customFormat="1" ht="13.5" customHeight="1" x14ac:dyDescent="0.2">
      <c r="A282" s="9"/>
      <c r="B282" s="9"/>
      <c r="C282" s="108" t="s">
        <v>224</v>
      </c>
      <c r="D282" s="108"/>
      <c r="E282" s="108"/>
      <c r="F282" s="108"/>
      <c r="G282" s="108"/>
      <c r="H282" s="108"/>
    </row>
    <row r="283" spans="1:8" s="12" customFormat="1" ht="27.75" customHeight="1" x14ac:dyDescent="0.25">
      <c r="A283" s="9"/>
      <c r="B283" s="9"/>
      <c r="C283" s="107" t="s">
        <v>225</v>
      </c>
      <c r="D283" s="107"/>
      <c r="E283" s="107"/>
      <c r="F283" s="107"/>
      <c r="G283" s="107"/>
      <c r="H283" s="107"/>
    </row>
    <row r="284" spans="1:8" s="12" customFormat="1" ht="27.75" customHeight="1" x14ac:dyDescent="0.25">
      <c r="A284" s="9"/>
      <c r="B284" s="9"/>
      <c r="C284" s="107" t="s">
        <v>226</v>
      </c>
      <c r="D284" s="107"/>
      <c r="E284" s="107"/>
      <c r="F284" s="107"/>
      <c r="G284" s="107"/>
      <c r="H284" s="107"/>
    </row>
    <row r="285" spans="1:8" s="12" customFormat="1" ht="26.25" customHeight="1" x14ac:dyDescent="0.25">
      <c r="A285" s="9"/>
      <c r="B285" s="9"/>
      <c r="C285" s="107" t="s">
        <v>227</v>
      </c>
      <c r="D285" s="107"/>
      <c r="E285" s="107"/>
      <c r="F285" s="107"/>
      <c r="G285" s="107"/>
      <c r="H285" s="107"/>
    </row>
    <row r="286" spans="1:8" s="12" customFormat="1" ht="24.75" customHeight="1" x14ac:dyDescent="0.25">
      <c r="A286" s="9"/>
      <c r="B286" s="9"/>
      <c r="C286" s="107" t="s">
        <v>228</v>
      </c>
      <c r="D286" s="107"/>
      <c r="E286" s="107"/>
      <c r="F286" s="107"/>
      <c r="G286" s="107"/>
      <c r="H286" s="107"/>
    </row>
    <row r="287" spans="1:8" s="12" customFormat="1" ht="14.25" customHeight="1" x14ac:dyDescent="0.25">
      <c r="A287" s="9"/>
      <c r="B287" s="9"/>
      <c r="C287" s="107" t="s">
        <v>229</v>
      </c>
      <c r="D287" s="107"/>
      <c r="E287" s="107"/>
      <c r="F287" s="107"/>
      <c r="G287" s="107"/>
      <c r="H287" s="107"/>
    </row>
    <row r="288" spans="1:8" s="12" customFormat="1" ht="13.5" customHeight="1" x14ac:dyDescent="0.25">
      <c r="A288" s="9"/>
      <c r="B288" s="9"/>
      <c r="C288" s="107" t="s">
        <v>230</v>
      </c>
      <c r="D288" s="107"/>
      <c r="E288" s="107"/>
      <c r="F288" s="107"/>
      <c r="G288" s="107"/>
      <c r="H288" s="107"/>
    </row>
    <row r="289" spans="1:8" s="12" customFormat="1" ht="14.25" customHeight="1" x14ac:dyDescent="0.25">
      <c r="A289" s="9"/>
      <c r="B289" s="9"/>
      <c r="C289" s="107" t="s">
        <v>231</v>
      </c>
      <c r="D289" s="107"/>
      <c r="E289" s="107"/>
      <c r="F289" s="107"/>
      <c r="G289" s="107"/>
      <c r="H289" s="107"/>
    </row>
    <row r="290" spans="1:8" s="12" customFormat="1" ht="27.75" customHeight="1" x14ac:dyDescent="0.25">
      <c r="A290" s="9"/>
      <c r="B290" s="9"/>
      <c r="C290" s="107" t="s">
        <v>232</v>
      </c>
      <c r="D290" s="107"/>
      <c r="E290" s="107"/>
      <c r="F290" s="107"/>
      <c r="G290" s="107"/>
      <c r="H290" s="107"/>
    </row>
    <row r="291" spans="1:8" s="12" customFormat="1" ht="27.75" customHeight="1" x14ac:dyDescent="0.25">
      <c r="A291" s="9"/>
      <c r="B291" s="9"/>
      <c r="C291" s="107" t="s">
        <v>233</v>
      </c>
      <c r="D291" s="107"/>
      <c r="E291" s="107"/>
      <c r="F291" s="107"/>
      <c r="G291" s="107"/>
      <c r="H291" s="107"/>
    </row>
    <row r="292" spans="1:8" s="12" customFormat="1" ht="27.75" customHeight="1" x14ac:dyDescent="0.25">
      <c r="A292" s="9"/>
      <c r="B292" s="9"/>
      <c r="C292" s="107" t="s">
        <v>234</v>
      </c>
      <c r="D292" s="107"/>
      <c r="E292" s="107"/>
      <c r="F292" s="107"/>
      <c r="G292" s="107"/>
      <c r="H292" s="107"/>
    </row>
    <row r="293" spans="1:8" s="12" customFormat="1" ht="12.75" customHeight="1" x14ac:dyDescent="0.25">
      <c r="A293" s="9"/>
      <c r="B293" s="9"/>
      <c r="C293" s="107" t="s">
        <v>235</v>
      </c>
      <c r="D293" s="107"/>
      <c r="E293" s="107"/>
      <c r="F293" s="107"/>
      <c r="G293" s="107"/>
      <c r="H293" s="107"/>
    </row>
    <row r="294" spans="1:8" s="12" customFormat="1" ht="42.75" customHeight="1" x14ac:dyDescent="0.25">
      <c r="A294" s="9"/>
      <c r="B294" s="9"/>
      <c r="C294" s="107" t="s">
        <v>236</v>
      </c>
      <c r="D294" s="107"/>
      <c r="E294" s="107"/>
      <c r="F294" s="107"/>
      <c r="G294" s="107"/>
      <c r="H294" s="107"/>
    </row>
    <row r="295" spans="1:8" s="12" customFormat="1" ht="42.75" customHeight="1" x14ac:dyDescent="0.25">
      <c r="A295" s="9"/>
      <c r="B295" s="9"/>
      <c r="C295" s="107" t="s">
        <v>237</v>
      </c>
      <c r="D295" s="107"/>
      <c r="E295" s="107"/>
      <c r="F295" s="107"/>
      <c r="G295" s="107"/>
      <c r="H295" s="107"/>
    </row>
    <row r="296" spans="1:8" s="12" customFormat="1" ht="17.25" customHeight="1" x14ac:dyDescent="0.25">
      <c r="A296" s="9"/>
      <c r="B296" s="9">
        <v>80104</v>
      </c>
      <c r="C296" s="25" t="s">
        <v>238</v>
      </c>
      <c r="D296" s="11">
        <v>4149200</v>
      </c>
      <c r="E296" s="11">
        <v>0</v>
      </c>
      <c r="F296" s="11">
        <v>908499</v>
      </c>
      <c r="G296" s="11">
        <v>0</v>
      </c>
      <c r="H296" s="11">
        <f>D296+E296-F296</f>
        <v>3240701</v>
      </c>
    </row>
    <row r="297" spans="1:8" s="12" customFormat="1" ht="27" customHeight="1" x14ac:dyDescent="0.2">
      <c r="A297" s="9"/>
      <c r="B297" s="9"/>
      <c r="C297" s="108" t="s">
        <v>239</v>
      </c>
      <c r="D297" s="108"/>
      <c r="E297" s="108"/>
      <c r="F297" s="108"/>
      <c r="G297" s="108"/>
      <c r="H297" s="108"/>
    </row>
    <row r="298" spans="1:8" s="12" customFormat="1" ht="15" customHeight="1" x14ac:dyDescent="0.25">
      <c r="A298" s="9"/>
      <c r="B298" s="67"/>
      <c r="C298" s="107" t="s">
        <v>240</v>
      </c>
      <c r="D298" s="107"/>
      <c r="E298" s="107"/>
      <c r="F298" s="107"/>
      <c r="G298" s="107"/>
      <c r="H298" s="107"/>
    </row>
    <row r="299" spans="1:8" s="12" customFormat="1" ht="15" customHeight="1" x14ac:dyDescent="0.25">
      <c r="A299" s="9"/>
      <c r="B299" s="67"/>
      <c r="C299" s="107" t="s">
        <v>241</v>
      </c>
      <c r="D299" s="107"/>
      <c r="E299" s="107"/>
      <c r="F299" s="107"/>
      <c r="G299" s="107"/>
      <c r="H299" s="107"/>
    </row>
    <row r="300" spans="1:8" s="12" customFormat="1" ht="27.75" customHeight="1" x14ac:dyDescent="0.25">
      <c r="A300" s="9"/>
      <c r="B300" s="67"/>
      <c r="C300" s="107" t="s">
        <v>242</v>
      </c>
      <c r="D300" s="107"/>
      <c r="E300" s="107"/>
      <c r="F300" s="107"/>
      <c r="G300" s="107"/>
      <c r="H300" s="107"/>
    </row>
    <row r="301" spans="1:8" s="12" customFormat="1" ht="18.75" customHeight="1" x14ac:dyDescent="0.25">
      <c r="A301" s="9"/>
      <c r="B301" s="9">
        <v>80105</v>
      </c>
      <c r="C301" s="25" t="s">
        <v>243</v>
      </c>
      <c r="D301" s="11">
        <v>566826</v>
      </c>
      <c r="E301" s="11">
        <v>0</v>
      </c>
      <c r="F301" s="11">
        <v>6928</v>
      </c>
      <c r="G301" s="11">
        <v>0</v>
      </c>
      <c r="H301" s="11">
        <f>D301+E301-F301</f>
        <v>559898</v>
      </c>
    </row>
    <row r="302" spans="1:8" s="5" customFormat="1" ht="29.25" customHeight="1" x14ac:dyDescent="0.25">
      <c r="A302" s="58"/>
      <c r="B302" s="58"/>
      <c r="C302" s="107" t="s">
        <v>244</v>
      </c>
      <c r="D302" s="107"/>
      <c r="E302" s="107"/>
      <c r="F302" s="107"/>
      <c r="G302" s="107"/>
      <c r="H302" s="107"/>
    </row>
    <row r="303" spans="1:8" s="12" customFormat="1" ht="16.5" customHeight="1" x14ac:dyDescent="0.25">
      <c r="A303" s="9"/>
      <c r="B303" s="9">
        <v>80116</v>
      </c>
      <c r="C303" s="25" t="s">
        <v>245</v>
      </c>
      <c r="D303" s="11">
        <v>11842941</v>
      </c>
      <c r="E303" s="11">
        <v>0</v>
      </c>
      <c r="F303" s="11">
        <v>535130</v>
      </c>
      <c r="G303" s="11">
        <v>20917</v>
      </c>
      <c r="H303" s="11">
        <f>D303+E303-F303</f>
        <v>11307811</v>
      </c>
    </row>
    <row r="304" spans="1:8" s="12" customFormat="1" ht="13.5" customHeight="1" x14ac:dyDescent="0.2">
      <c r="A304" s="9"/>
      <c r="B304" s="9"/>
      <c r="C304" s="108" t="s">
        <v>246</v>
      </c>
      <c r="D304" s="108"/>
      <c r="E304" s="108"/>
      <c r="F304" s="108"/>
      <c r="G304" s="108"/>
      <c r="H304" s="108"/>
    </row>
    <row r="305" spans="1:8" s="12" customFormat="1" ht="27.75" customHeight="1" x14ac:dyDescent="0.25">
      <c r="A305" s="9"/>
      <c r="B305" s="9"/>
      <c r="C305" s="107" t="s">
        <v>247</v>
      </c>
      <c r="D305" s="107"/>
      <c r="E305" s="107"/>
      <c r="F305" s="107"/>
      <c r="G305" s="107"/>
      <c r="H305" s="107"/>
    </row>
    <row r="306" spans="1:8" s="12" customFormat="1" ht="40.5" customHeight="1" x14ac:dyDescent="0.25">
      <c r="A306" s="9"/>
      <c r="B306" s="9"/>
      <c r="C306" s="107" t="s">
        <v>248</v>
      </c>
      <c r="D306" s="107"/>
      <c r="E306" s="107"/>
      <c r="F306" s="107"/>
      <c r="G306" s="107"/>
      <c r="H306" s="107"/>
    </row>
    <row r="307" spans="1:8" s="12" customFormat="1" ht="66" customHeight="1" x14ac:dyDescent="0.25">
      <c r="A307" s="9"/>
      <c r="B307" s="67"/>
      <c r="C307" s="107" t="s">
        <v>249</v>
      </c>
      <c r="D307" s="107"/>
      <c r="E307" s="107"/>
      <c r="F307" s="107"/>
      <c r="G307" s="107"/>
      <c r="H307" s="107"/>
    </row>
    <row r="308" spans="1:8" s="5" customFormat="1" ht="45" customHeight="1" x14ac:dyDescent="0.25">
      <c r="A308" s="58"/>
      <c r="B308" s="58"/>
      <c r="C308" s="107" t="s">
        <v>250</v>
      </c>
      <c r="D308" s="107"/>
      <c r="E308" s="107"/>
      <c r="F308" s="107"/>
      <c r="G308" s="107"/>
      <c r="H308" s="107"/>
    </row>
    <row r="309" spans="1:8" s="12" customFormat="1" ht="16.5" customHeight="1" x14ac:dyDescent="0.25">
      <c r="A309" s="9"/>
      <c r="B309" s="9">
        <v>80121</v>
      </c>
      <c r="C309" s="25" t="s">
        <v>251</v>
      </c>
      <c r="D309" s="11">
        <v>6512126</v>
      </c>
      <c r="E309" s="11">
        <v>0</v>
      </c>
      <c r="F309" s="11">
        <v>355864</v>
      </c>
      <c r="G309" s="11">
        <v>0</v>
      </c>
      <c r="H309" s="11">
        <f>D309+E309-F309</f>
        <v>6156262</v>
      </c>
    </row>
    <row r="310" spans="1:8" s="12" customFormat="1" ht="12.75" customHeight="1" x14ac:dyDescent="0.2">
      <c r="A310" s="9"/>
      <c r="B310" s="9"/>
      <c r="C310" s="108" t="s">
        <v>252</v>
      </c>
      <c r="D310" s="108"/>
      <c r="E310" s="108"/>
      <c r="F310" s="108"/>
      <c r="G310" s="108"/>
      <c r="H310" s="108"/>
    </row>
    <row r="311" spans="1:8" s="12" customFormat="1" ht="27" customHeight="1" x14ac:dyDescent="0.25">
      <c r="A311" s="9"/>
      <c r="B311" s="9"/>
      <c r="C311" s="107" t="s">
        <v>253</v>
      </c>
      <c r="D311" s="107"/>
      <c r="E311" s="107"/>
      <c r="F311" s="107"/>
      <c r="G311" s="107"/>
      <c r="H311" s="107"/>
    </row>
    <row r="312" spans="1:8" s="12" customFormat="1" ht="15" customHeight="1" x14ac:dyDescent="0.25">
      <c r="A312" s="9"/>
      <c r="B312" s="9"/>
      <c r="C312" s="107" t="s">
        <v>254</v>
      </c>
      <c r="D312" s="107"/>
      <c r="E312" s="107"/>
      <c r="F312" s="107"/>
      <c r="G312" s="107"/>
      <c r="H312" s="107"/>
    </row>
    <row r="313" spans="1:8" s="12" customFormat="1" ht="15" customHeight="1" x14ac:dyDescent="0.25">
      <c r="A313" s="9"/>
      <c r="B313" s="9"/>
      <c r="C313" s="107" t="s">
        <v>255</v>
      </c>
      <c r="D313" s="107"/>
      <c r="E313" s="107"/>
      <c r="F313" s="107"/>
      <c r="G313" s="107"/>
      <c r="H313" s="107"/>
    </row>
    <row r="314" spans="1:8" s="12" customFormat="1" ht="15" customHeight="1" x14ac:dyDescent="0.25">
      <c r="A314" s="9"/>
      <c r="B314" s="9"/>
      <c r="C314" s="107" t="s">
        <v>256</v>
      </c>
      <c r="D314" s="107"/>
      <c r="E314" s="107"/>
      <c r="F314" s="107"/>
      <c r="G314" s="107"/>
      <c r="H314" s="107"/>
    </row>
    <row r="315" spans="1:8" s="12" customFormat="1" ht="15" customHeight="1" x14ac:dyDescent="0.25">
      <c r="A315" s="9"/>
      <c r="B315" s="9"/>
      <c r="C315" s="107" t="s">
        <v>257</v>
      </c>
      <c r="D315" s="107"/>
      <c r="E315" s="107"/>
      <c r="F315" s="107"/>
      <c r="G315" s="107"/>
      <c r="H315" s="107"/>
    </row>
    <row r="316" spans="1:8" s="12" customFormat="1" ht="40.5" customHeight="1" x14ac:dyDescent="0.25">
      <c r="A316" s="9"/>
      <c r="B316" s="9"/>
      <c r="C316" s="107" t="s">
        <v>258</v>
      </c>
      <c r="D316" s="107"/>
      <c r="E316" s="107"/>
      <c r="F316" s="107"/>
      <c r="G316" s="107"/>
      <c r="H316" s="107"/>
    </row>
    <row r="317" spans="1:8" s="12" customFormat="1" ht="18.75" customHeight="1" x14ac:dyDescent="0.25">
      <c r="A317" s="9"/>
      <c r="B317" s="9">
        <v>80134</v>
      </c>
      <c r="C317" s="25" t="s">
        <v>259</v>
      </c>
      <c r="D317" s="11">
        <v>29441753</v>
      </c>
      <c r="E317" s="11">
        <v>34418</v>
      </c>
      <c r="F317" s="11">
        <v>1396047</v>
      </c>
      <c r="G317" s="11">
        <v>54074</v>
      </c>
      <c r="H317" s="11">
        <f>D317+E317-F317</f>
        <v>28080124</v>
      </c>
    </row>
    <row r="318" spans="1:8" s="12" customFormat="1" ht="13.5" customHeight="1" x14ac:dyDescent="0.2">
      <c r="A318" s="9"/>
      <c r="B318" s="9"/>
      <c r="C318" s="108" t="s">
        <v>223</v>
      </c>
      <c r="D318" s="108"/>
      <c r="E318" s="108"/>
      <c r="F318" s="108"/>
      <c r="G318" s="108"/>
      <c r="H318" s="108"/>
    </row>
    <row r="319" spans="1:8" s="12" customFormat="1" ht="13.5" customHeight="1" x14ac:dyDescent="0.2">
      <c r="A319" s="9"/>
      <c r="B319" s="9"/>
      <c r="C319" s="108" t="s">
        <v>224</v>
      </c>
      <c r="D319" s="108"/>
      <c r="E319" s="108"/>
      <c r="F319" s="108"/>
      <c r="G319" s="108"/>
      <c r="H319" s="108"/>
    </row>
    <row r="320" spans="1:8" s="12" customFormat="1" ht="27.75" customHeight="1" x14ac:dyDescent="0.25">
      <c r="A320" s="9"/>
      <c r="B320" s="9"/>
      <c r="C320" s="107" t="s">
        <v>260</v>
      </c>
      <c r="D320" s="107"/>
      <c r="E320" s="107"/>
      <c r="F320" s="107"/>
      <c r="G320" s="107"/>
      <c r="H320" s="107"/>
    </row>
    <row r="321" spans="1:8" s="12" customFormat="1" ht="27.75" customHeight="1" x14ac:dyDescent="0.25">
      <c r="A321" s="9"/>
      <c r="B321" s="9"/>
      <c r="C321" s="107" t="s">
        <v>261</v>
      </c>
      <c r="D321" s="107"/>
      <c r="E321" s="107"/>
      <c r="F321" s="107"/>
      <c r="G321" s="107"/>
      <c r="H321" s="107"/>
    </row>
    <row r="322" spans="1:8" s="12" customFormat="1" ht="26.25" customHeight="1" x14ac:dyDescent="0.25">
      <c r="A322" s="9"/>
      <c r="B322" s="9"/>
      <c r="C322" s="107" t="s">
        <v>262</v>
      </c>
      <c r="D322" s="107"/>
      <c r="E322" s="107"/>
      <c r="F322" s="107"/>
      <c r="G322" s="107"/>
      <c r="H322" s="107"/>
    </row>
    <row r="323" spans="1:8" s="12" customFormat="1" ht="13.5" customHeight="1" x14ac:dyDescent="0.25">
      <c r="A323" s="9"/>
      <c r="B323" s="9"/>
      <c r="C323" s="107" t="s">
        <v>230</v>
      </c>
      <c r="D323" s="107"/>
      <c r="E323" s="107"/>
      <c r="F323" s="107"/>
      <c r="G323" s="107"/>
      <c r="H323" s="107"/>
    </row>
    <row r="324" spans="1:8" s="12" customFormat="1" ht="14.25" customHeight="1" x14ac:dyDescent="0.25">
      <c r="A324" s="9"/>
      <c r="B324" s="9"/>
      <c r="C324" s="107" t="s">
        <v>263</v>
      </c>
      <c r="D324" s="107"/>
      <c r="E324" s="107"/>
      <c r="F324" s="107"/>
      <c r="G324" s="107"/>
      <c r="H324" s="107"/>
    </row>
    <row r="325" spans="1:8" s="12" customFormat="1" ht="13.5" customHeight="1" x14ac:dyDescent="0.25">
      <c r="A325" s="9"/>
      <c r="B325" s="9"/>
      <c r="C325" s="107" t="s">
        <v>264</v>
      </c>
      <c r="D325" s="107"/>
      <c r="E325" s="107"/>
      <c r="F325" s="107"/>
      <c r="G325" s="107"/>
      <c r="H325" s="107"/>
    </row>
    <row r="326" spans="1:8" s="12" customFormat="1" ht="13.5" customHeight="1" x14ac:dyDescent="0.25">
      <c r="A326" s="9"/>
      <c r="B326" s="9"/>
      <c r="C326" s="107" t="s">
        <v>265</v>
      </c>
      <c r="D326" s="107"/>
      <c r="E326" s="107"/>
      <c r="F326" s="107"/>
      <c r="G326" s="107"/>
      <c r="H326" s="107"/>
    </row>
    <row r="327" spans="1:8" s="12" customFormat="1" ht="13.5" customHeight="1" x14ac:dyDescent="0.25">
      <c r="A327" s="9"/>
      <c r="B327" s="9"/>
      <c r="C327" s="107" t="s">
        <v>266</v>
      </c>
      <c r="D327" s="107"/>
      <c r="E327" s="107"/>
      <c r="F327" s="107"/>
      <c r="G327" s="107"/>
      <c r="H327" s="107"/>
    </row>
    <row r="328" spans="1:8" s="12" customFormat="1" ht="12.75" customHeight="1" x14ac:dyDescent="0.25">
      <c r="A328" s="9"/>
      <c r="B328" s="9"/>
      <c r="C328" s="107" t="s">
        <v>235</v>
      </c>
      <c r="D328" s="107"/>
      <c r="E328" s="107"/>
      <c r="F328" s="107"/>
      <c r="G328" s="107"/>
      <c r="H328" s="107"/>
    </row>
    <row r="329" spans="1:8" s="12" customFormat="1" ht="42.75" customHeight="1" x14ac:dyDescent="0.25">
      <c r="A329" s="9"/>
      <c r="B329" s="9"/>
      <c r="C329" s="107" t="s">
        <v>267</v>
      </c>
      <c r="D329" s="107"/>
      <c r="E329" s="107"/>
      <c r="F329" s="107"/>
      <c r="G329" s="107"/>
      <c r="H329" s="107"/>
    </row>
    <row r="330" spans="1:8" s="12" customFormat="1" ht="26.25" customHeight="1" x14ac:dyDescent="0.2">
      <c r="A330" s="9"/>
      <c r="B330" s="41">
        <v>80140</v>
      </c>
      <c r="C330" s="42" t="s">
        <v>126</v>
      </c>
      <c r="D330" s="43">
        <v>4432129</v>
      </c>
      <c r="E330" s="43">
        <v>309662</v>
      </c>
      <c r="F330" s="43">
        <v>337078</v>
      </c>
      <c r="G330" s="43">
        <v>178120</v>
      </c>
      <c r="H330" s="43">
        <f>D330+E330-F330</f>
        <v>4404713</v>
      </c>
    </row>
    <row r="331" spans="1:8" s="12" customFormat="1" ht="14.25" customHeight="1" x14ac:dyDescent="0.2">
      <c r="A331" s="9"/>
      <c r="B331" s="41"/>
      <c r="C331" s="108" t="s">
        <v>268</v>
      </c>
      <c r="D331" s="108"/>
      <c r="E331" s="108"/>
      <c r="F331" s="108"/>
      <c r="G331" s="108"/>
      <c r="H331" s="108"/>
    </row>
    <row r="332" spans="1:8" s="56" customFormat="1" ht="38.25" customHeight="1" x14ac:dyDescent="0.25">
      <c r="A332" s="59"/>
      <c r="B332" s="59"/>
      <c r="C332" s="107" t="s">
        <v>269</v>
      </c>
      <c r="D332" s="107"/>
      <c r="E332" s="107"/>
      <c r="F332" s="107"/>
      <c r="G332" s="107"/>
      <c r="H332" s="107"/>
    </row>
    <row r="333" spans="1:8" s="56" customFormat="1" ht="26.25" customHeight="1" x14ac:dyDescent="0.25">
      <c r="A333" s="59"/>
      <c r="B333" s="59"/>
      <c r="C333" s="107" t="s">
        <v>270</v>
      </c>
      <c r="D333" s="107"/>
      <c r="E333" s="107"/>
      <c r="F333" s="107"/>
      <c r="G333" s="107"/>
      <c r="H333" s="107"/>
    </row>
    <row r="334" spans="1:8" s="12" customFormat="1" ht="42.75" customHeight="1" x14ac:dyDescent="0.25">
      <c r="A334" s="9"/>
      <c r="B334" s="9"/>
      <c r="C334" s="107" t="s">
        <v>271</v>
      </c>
      <c r="D334" s="107"/>
      <c r="E334" s="107"/>
      <c r="F334" s="107"/>
      <c r="G334" s="107"/>
      <c r="H334" s="107"/>
    </row>
    <row r="335" spans="1:8" s="12" customFormat="1" ht="43.5" customHeight="1" x14ac:dyDescent="0.25">
      <c r="A335" s="9"/>
      <c r="B335" s="9"/>
      <c r="C335" s="107" t="s">
        <v>272</v>
      </c>
      <c r="D335" s="107"/>
      <c r="E335" s="107"/>
      <c r="F335" s="107"/>
      <c r="G335" s="107"/>
      <c r="H335" s="107"/>
    </row>
    <row r="336" spans="1:8" s="12" customFormat="1" ht="18.75" customHeight="1" x14ac:dyDescent="0.25">
      <c r="A336" s="9"/>
      <c r="B336" s="9">
        <v>80146</v>
      </c>
      <c r="C336" s="25" t="s">
        <v>273</v>
      </c>
      <c r="D336" s="11">
        <v>14964532</v>
      </c>
      <c r="E336" s="11">
        <v>52247</v>
      </c>
      <c r="F336" s="11">
        <v>223810</v>
      </c>
      <c r="G336" s="11">
        <v>64846</v>
      </c>
      <c r="H336" s="11">
        <f>D336+E336-F336</f>
        <v>14792969</v>
      </c>
    </row>
    <row r="337" spans="1:8" s="12" customFormat="1" ht="13.5" customHeight="1" x14ac:dyDescent="0.2">
      <c r="A337" s="9"/>
      <c r="B337" s="9"/>
      <c r="C337" s="108" t="s">
        <v>274</v>
      </c>
      <c r="D337" s="108"/>
      <c r="E337" s="108"/>
      <c r="F337" s="108"/>
      <c r="G337" s="108"/>
      <c r="H337" s="108"/>
    </row>
    <row r="338" spans="1:8" s="12" customFormat="1" ht="25.5" customHeight="1" x14ac:dyDescent="0.25">
      <c r="A338" s="9"/>
      <c r="B338" s="9"/>
      <c r="C338" s="107" t="s">
        <v>275</v>
      </c>
      <c r="D338" s="107"/>
      <c r="E338" s="107"/>
      <c r="F338" s="107"/>
      <c r="G338" s="107"/>
      <c r="H338" s="107"/>
    </row>
    <row r="339" spans="1:8" s="12" customFormat="1" ht="25.5" customHeight="1" x14ac:dyDescent="0.25">
      <c r="A339" s="9"/>
      <c r="B339" s="9"/>
      <c r="C339" s="107" t="s">
        <v>276</v>
      </c>
      <c r="D339" s="107"/>
      <c r="E339" s="107"/>
      <c r="F339" s="107"/>
      <c r="G339" s="107"/>
      <c r="H339" s="107"/>
    </row>
    <row r="340" spans="1:8" s="12" customFormat="1" ht="15" customHeight="1" x14ac:dyDescent="0.25">
      <c r="A340" s="9"/>
      <c r="B340" s="9"/>
      <c r="C340" s="107" t="s">
        <v>277</v>
      </c>
      <c r="D340" s="107"/>
      <c r="E340" s="107"/>
      <c r="F340" s="107"/>
      <c r="G340" s="107"/>
      <c r="H340" s="107"/>
    </row>
    <row r="341" spans="1:8" s="12" customFormat="1" ht="13.5" customHeight="1" x14ac:dyDescent="0.25">
      <c r="A341" s="9"/>
      <c r="B341" s="9"/>
      <c r="C341" s="107" t="s">
        <v>278</v>
      </c>
      <c r="D341" s="107"/>
      <c r="E341" s="107"/>
      <c r="F341" s="107"/>
      <c r="G341" s="107"/>
      <c r="H341" s="107"/>
    </row>
    <row r="342" spans="1:8" s="12" customFormat="1" ht="42.75" customHeight="1" x14ac:dyDescent="0.25">
      <c r="A342" s="9"/>
      <c r="B342" s="9"/>
      <c r="C342" s="107" t="s">
        <v>279</v>
      </c>
      <c r="D342" s="107"/>
      <c r="E342" s="107"/>
      <c r="F342" s="107"/>
      <c r="G342" s="107"/>
      <c r="H342" s="107"/>
    </row>
    <row r="343" spans="1:8" s="12" customFormat="1" ht="52.5" customHeight="1" x14ac:dyDescent="0.25">
      <c r="A343" s="9"/>
      <c r="B343" s="9"/>
      <c r="C343" s="107" t="s">
        <v>280</v>
      </c>
      <c r="D343" s="107"/>
      <c r="E343" s="107"/>
      <c r="F343" s="107"/>
      <c r="G343" s="107"/>
      <c r="H343" s="107"/>
    </row>
    <row r="344" spans="1:8" s="12" customFormat="1" ht="15.75" customHeight="1" x14ac:dyDescent="0.25">
      <c r="A344" s="9"/>
      <c r="B344" s="9">
        <v>80147</v>
      </c>
      <c r="C344" s="25" t="s">
        <v>281</v>
      </c>
      <c r="D344" s="11">
        <v>12657657</v>
      </c>
      <c r="E344" s="11">
        <v>19125</v>
      </c>
      <c r="F344" s="11">
        <v>453599</v>
      </c>
      <c r="G344" s="11">
        <v>21333</v>
      </c>
      <c r="H344" s="11">
        <f>D344+E344-F344</f>
        <v>12223183</v>
      </c>
    </row>
    <row r="345" spans="1:8" s="12" customFormat="1" ht="13.5" customHeight="1" x14ac:dyDescent="0.2">
      <c r="A345" s="9"/>
      <c r="B345" s="9"/>
      <c r="C345" s="108" t="s">
        <v>223</v>
      </c>
      <c r="D345" s="108"/>
      <c r="E345" s="108"/>
      <c r="F345" s="108"/>
      <c r="G345" s="108"/>
      <c r="H345" s="108"/>
    </row>
    <row r="346" spans="1:8" s="12" customFormat="1" ht="13.5" customHeight="1" x14ac:dyDescent="0.2">
      <c r="A346" s="9"/>
      <c r="B346" s="9"/>
      <c r="C346" s="108" t="s">
        <v>282</v>
      </c>
      <c r="D346" s="108"/>
      <c r="E346" s="108"/>
      <c r="F346" s="108"/>
      <c r="G346" s="108"/>
      <c r="H346" s="108"/>
    </row>
    <row r="347" spans="1:8" s="12" customFormat="1" ht="25.5" customHeight="1" x14ac:dyDescent="0.25">
      <c r="A347" s="9"/>
      <c r="B347" s="9"/>
      <c r="C347" s="107" t="s">
        <v>283</v>
      </c>
      <c r="D347" s="107"/>
      <c r="E347" s="107"/>
      <c r="F347" s="107"/>
      <c r="G347" s="107"/>
      <c r="H347" s="107"/>
    </row>
    <row r="348" spans="1:8" s="12" customFormat="1" ht="27" customHeight="1" x14ac:dyDescent="0.25">
      <c r="A348" s="9"/>
      <c r="B348" s="9"/>
      <c r="C348" s="107" t="s">
        <v>284</v>
      </c>
      <c r="D348" s="107"/>
      <c r="E348" s="107"/>
      <c r="F348" s="107"/>
      <c r="G348" s="107"/>
      <c r="H348" s="107"/>
    </row>
    <row r="349" spans="1:8" s="12" customFormat="1" ht="25.5" customHeight="1" x14ac:dyDescent="0.25">
      <c r="A349" s="9"/>
      <c r="B349" s="9"/>
      <c r="C349" s="107" t="s">
        <v>285</v>
      </c>
      <c r="D349" s="107"/>
      <c r="E349" s="107"/>
      <c r="F349" s="107"/>
      <c r="G349" s="107"/>
      <c r="H349" s="107"/>
    </row>
    <row r="350" spans="1:8" s="12" customFormat="1" ht="13.5" customHeight="1" x14ac:dyDescent="0.25">
      <c r="A350" s="9"/>
      <c r="B350" s="9"/>
      <c r="C350" s="107" t="s">
        <v>230</v>
      </c>
      <c r="D350" s="107"/>
      <c r="E350" s="107"/>
      <c r="F350" s="107"/>
      <c r="G350" s="107"/>
      <c r="H350" s="107"/>
    </row>
    <row r="351" spans="1:8" s="12" customFormat="1" ht="27" customHeight="1" x14ac:dyDescent="0.25">
      <c r="A351" s="9"/>
      <c r="B351" s="9"/>
      <c r="C351" s="107" t="s">
        <v>286</v>
      </c>
      <c r="D351" s="107"/>
      <c r="E351" s="107"/>
      <c r="F351" s="107"/>
      <c r="G351" s="107"/>
      <c r="H351" s="107"/>
    </row>
    <row r="352" spans="1:8" s="12" customFormat="1" ht="12.75" customHeight="1" x14ac:dyDescent="0.2">
      <c r="A352" s="9"/>
      <c r="B352" s="9"/>
      <c r="C352" s="108" t="s">
        <v>246</v>
      </c>
      <c r="D352" s="108"/>
      <c r="E352" s="108"/>
      <c r="F352" s="108"/>
      <c r="G352" s="108"/>
      <c r="H352" s="108"/>
    </row>
    <row r="353" spans="1:8" s="12" customFormat="1" ht="39.75" customHeight="1" x14ac:dyDescent="0.25">
      <c r="A353" s="9"/>
      <c r="B353" s="9"/>
      <c r="C353" s="107" t="s">
        <v>287</v>
      </c>
      <c r="D353" s="107"/>
      <c r="E353" s="107"/>
      <c r="F353" s="107"/>
      <c r="G353" s="107"/>
      <c r="H353" s="107"/>
    </row>
    <row r="354" spans="1:8" s="12" customFormat="1" ht="39.75" customHeight="1" x14ac:dyDescent="0.25">
      <c r="A354" s="9"/>
      <c r="B354" s="67"/>
      <c r="C354" s="107" t="s">
        <v>288</v>
      </c>
      <c r="D354" s="107"/>
      <c r="E354" s="107"/>
      <c r="F354" s="107"/>
      <c r="G354" s="107"/>
      <c r="H354" s="107"/>
    </row>
    <row r="355" spans="1:8" s="75" customFormat="1" ht="64.5" customHeight="1" x14ac:dyDescent="0.2">
      <c r="A355" s="41"/>
      <c r="B355" s="41">
        <v>80149</v>
      </c>
      <c r="C355" s="42" t="s">
        <v>289</v>
      </c>
      <c r="D355" s="43">
        <v>4802969</v>
      </c>
      <c r="E355" s="43">
        <v>41040</v>
      </c>
      <c r="F355" s="43">
        <v>139401</v>
      </c>
      <c r="G355" s="43">
        <v>281157</v>
      </c>
      <c r="H355" s="43">
        <f>D355+E355-F355</f>
        <v>4704608</v>
      </c>
    </row>
    <row r="356" spans="1:8" s="12" customFormat="1" ht="13.5" customHeight="1" x14ac:dyDescent="0.2">
      <c r="A356" s="9"/>
      <c r="B356" s="9"/>
      <c r="C356" s="108" t="s">
        <v>223</v>
      </c>
      <c r="D356" s="108"/>
      <c r="E356" s="108"/>
      <c r="F356" s="108"/>
      <c r="G356" s="108"/>
      <c r="H356" s="108"/>
    </row>
    <row r="357" spans="1:8" s="12" customFormat="1" ht="13.5" customHeight="1" x14ac:dyDescent="0.2">
      <c r="A357" s="9"/>
      <c r="B357" s="9"/>
      <c r="C357" s="108" t="s">
        <v>224</v>
      </c>
      <c r="D357" s="108"/>
      <c r="E357" s="108"/>
      <c r="F357" s="108"/>
      <c r="G357" s="108"/>
      <c r="H357" s="108"/>
    </row>
    <row r="358" spans="1:8" s="12" customFormat="1" ht="26.25" customHeight="1" x14ac:dyDescent="0.25">
      <c r="A358" s="9"/>
      <c r="B358" s="9"/>
      <c r="C358" s="107" t="s">
        <v>290</v>
      </c>
      <c r="D358" s="107"/>
      <c r="E358" s="107"/>
      <c r="F358" s="107"/>
      <c r="G358" s="107"/>
      <c r="H358" s="107"/>
    </row>
    <row r="359" spans="1:8" s="12" customFormat="1" ht="26.25" customHeight="1" x14ac:dyDescent="0.25">
      <c r="A359" s="9"/>
      <c r="B359" s="9"/>
      <c r="C359" s="107" t="s">
        <v>291</v>
      </c>
      <c r="D359" s="107"/>
      <c r="E359" s="107"/>
      <c r="F359" s="107"/>
      <c r="G359" s="107"/>
      <c r="H359" s="107"/>
    </row>
    <row r="360" spans="1:8" s="12" customFormat="1" ht="13.5" customHeight="1" x14ac:dyDescent="0.25">
      <c r="A360" s="9"/>
      <c r="B360" s="9"/>
      <c r="C360" s="107" t="s">
        <v>230</v>
      </c>
      <c r="D360" s="107"/>
      <c r="E360" s="107"/>
      <c r="F360" s="107"/>
      <c r="G360" s="107"/>
      <c r="H360" s="107"/>
    </row>
    <row r="361" spans="1:8" s="12" customFormat="1" ht="14.25" customHeight="1" x14ac:dyDescent="0.25">
      <c r="A361" s="9"/>
      <c r="B361" s="9"/>
      <c r="C361" s="107" t="s">
        <v>263</v>
      </c>
      <c r="D361" s="107"/>
      <c r="E361" s="107"/>
      <c r="F361" s="107"/>
      <c r="G361" s="107"/>
      <c r="H361" s="107"/>
    </row>
    <row r="362" spans="1:8" s="12" customFormat="1" ht="13.5" customHeight="1" x14ac:dyDescent="0.25">
      <c r="A362" s="9"/>
      <c r="B362" s="9"/>
      <c r="C362" s="107" t="s">
        <v>292</v>
      </c>
      <c r="D362" s="107"/>
      <c r="E362" s="107"/>
      <c r="F362" s="107"/>
      <c r="G362" s="107"/>
      <c r="H362" s="107"/>
    </row>
    <row r="363" spans="1:8" s="12" customFormat="1" ht="13.5" customHeight="1" x14ac:dyDescent="0.25">
      <c r="A363" s="9"/>
      <c r="B363" s="9"/>
      <c r="C363" s="107" t="s">
        <v>293</v>
      </c>
      <c r="D363" s="107"/>
      <c r="E363" s="107"/>
      <c r="F363" s="107"/>
      <c r="G363" s="107"/>
      <c r="H363" s="107"/>
    </row>
    <row r="364" spans="1:8" s="12" customFormat="1" ht="12.75" customHeight="1" x14ac:dyDescent="0.25">
      <c r="A364" s="9"/>
      <c r="B364" s="9"/>
      <c r="C364" s="107" t="s">
        <v>235</v>
      </c>
      <c r="D364" s="107"/>
      <c r="E364" s="107"/>
      <c r="F364" s="107"/>
      <c r="G364" s="107"/>
      <c r="H364" s="107"/>
    </row>
    <row r="365" spans="1:8" s="12" customFormat="1" ht="39" customHeight="1" x14ac:dyDescent="0.2">
      <c r="A365" s="9"/>
      <c r="B365" s="41">
        <v>80153</v>
      </c>
      <c r="C365" s="42" t="s">
        <v>294</v>
      </c>
      <c r="D365" s="43">
        <v>194845.63</v>
      </c>
      <c r="E365" s="43">
        <v>21942</v>
      </c>
      <c r="F365" s="43">
        <v>0</v>
      </c>
      <c r="G365" s="43">
        <v>0</v>
      </c>
      <c r="H365" s="43">
        <f>D365+E365-F365</f>
        <v>216787.63</v>
      </c>
    </row>
    <row r="366" spans="1:8" s="12" customFormat="1" ht="54" customHeight="1" x14ac:dyDescent="0.25">
      <c r="A366" s="9"/>
      <c r="B366" s="9"/>
      <c r="C366" s="107" t="s">
        <v>295</v>
      </c>
      <c r="D366" s="107"/>
      <c r="E366" s="107"/>
      <c r="F366" s="107"/>
      <c r="G366" s="107"/>
      <c r="H366" s="107"/>
    </row>
    <row r="367" spans="1:8" s="12" customFormat="1" ht="17.25" customHeight="1" x14ac:dyDescent="0.25">
      <c r="A367" s="9"/>
      <c r="B367" s="9">
        <v>80195</v>
      </c>
      <c r="C367" s="57" t="s">
        <v>32</v>
      </c>
      <c r="D367" s="11">
        <v>12461109</v>
      </c>
      <c r="E367" s="11">
        <v>228940</v>
      </c>
      <c r="F367" s="11">
        <v>884958</v>
      </c>
      <c r="G367" s="11">
        <v>41338</v>
      </c>
      <c r="H367" s="11">
        <f>D367+E367-F367</f>
        <v>11805091</v>
      </c>
    </row>
    <row r="368" spans="1:8" s="12" customFormat="1" ht="14.25" customHeight="1" x14ac:dyDescent="0.2">
      <c r="A368" s="9"/>
      <c r="B368" s="9"/>
      <c r="C368" s="108" t="s">
        <v>296</v>
      </c>
      <c r="D368" s="108"/>
      <c r="E368" s="108"/>
      <c r="F368" s="108"/>
      <c r="G368" s="108"/>
      <c r="H368" s="108"/>
    </row>
    <row r="369" spans="1:8" s="12" customFormat="1" ht="12.75" customHeight="1" x14ac:dyDescent="0.25">
      <c r="A369" s="9"/>
      <c r="B369" s="9"/>
      <c r="C369" s="107" t="s">
        <v>297</v>
      </c>
      <c r="D369" s="107"/>
      <c r="E369" s="107"/>
      <c r="F369" s="107"/>
      <c r="G369" s="107"/>
      <c r="H369" s="107"/>
    </row>
    <row r="370" spans="1:8" s="12" customFormat="1" ht="26.25" customHeight="1" x14ac:dyDescent="0.25">
      <c r="A370" s="9"/>
      <c r="B370" s="9"/>
      <c r="C370" s="107" t="s">
        <v>298</v>
      </c>
      <c r="D370" s="107"/>
      <c r="E370" s="107"/>
      <c r="F370" s="107"/>
      <c r="G370" s="107"/>
      <c r="H370" s="107"/>
    </row>
    <row r="371" spans="1:8" s="12" customFormat="1" ht="26.25" customHeight="1" x14ac:dyDescent="0.25">
      <c r="A371" s="9"/>
      <c r="B371" s="9"/>
      <c r="C371" s="107" t="s">
        <v>299</v>
      </c>
      <c r="D371" s="107"/>
      <c r="E371" s="107"/>
      <c r="F371" s="107"/>
      <c r="G371" s="107"/>
      <c r="H371" s="107"/>
    </row>
    <row r="372" spans="1:8" s="4" customFormat="1" ht="27.75" customHeight="1" x14ac:dyDescent="0.25">
      <c r="A372" s="59"/>
      <c r="B372" s="9"/>
      <c r="C372" s="107" t="s">
        <v>300</v>
      </c>
      <c r="D372" s="107"/>
      <c r="E372" s="107"/>
      <c r="F372" s="107"/>
      <c r="G372" s="107"/>
      <c r="H372" s="107"/>
    </row>
    <row r="373" spans="1:8" s="12" customFormat="1" ht="27" customHeight="1" x14ac:dyDescent="0.2">
      <c r="A373" s="9"/>
      <c r="B373" s="9"/>
      <c r="C373" s="108" t="s">
        <v>301</v>
      </c>
      <c r="D373" s="108"/>
      <c r="E373" s="108"/>
      <c r="F373" s="108"/>
      <c r="G373" s="108"/>
      <c r="H373" s="108"/>
    </row>
    <row r="374" spans="1:8" s="12" customFormat="1" ht="12.75" customHeight="1" x14ac:dyDescent="0.25">
      <c r="A374" s="9"/>
      <c r="B374" s="67"/>
      <c r="C374" s="107" t="s">
        <v>302</v>
      </c>
      <c r="D374" s="107"/>
      <c r="E374" s="107"/>
      <c r="F374" s="107"/>
      <c r="G374" s="107"/>
      <c r="H374" s="107"/>
    </row>
    <row r="375" spans="1:8" s="12" customFormat="1" ht="12.75" customHeight="1" x14ac:dyDescent="0.25">
      <c r="A375" s="9"/>
      <c r="B375" s="9"/>
      <c r="C375" s="107" t="s">
        <v>303</v>
      </c>
      <c r="D375" s="107"/>
      <c r="E375" s="107"/>
      <c r="F375" s="107"/>
      <c r="G375" s="107"/>
      <c r="H375" s="107"/>
    </row>
    <row r="376" spans="1:8" s="12" customFormat="1" ht="12.75" customHeight="1" x14ac:dyDescent="0.25">
      <c r="A376" s="9"/>
      <c r="B376" s="9"/>
      <c r="C376" s="107" t="s">
        <v>304</v>
      </c>
      <c r="D376" s="107"/>
      <c r="E376" s="107"/>
      <c r="F376" s="107"/>
      <c r="G376" s="107"/>
      <c r="H376" s="107"/>
    </row>
    <row r="377" spans="1:8" s="12" customFormat="1" ht="27" customHeight="1" x14ac:dyDescent="0.25">
      <c r="A377" s="9"/>
      <c r="B377" s="9"/>
      <c r="C377" s="107" t="s">
        <v>305</v>
      </c>
      <c r="D377" s="107"/>
      <c r="E377" s="107"/>
      <c r="F377" s="107"/>
      <c r="G377" s="107"/>
      <c r="H377" s="107"/>
    </row>
    <row r="378" spans="1:8" s="12" customFormat="1" ht="42" customHeight="1" x14ac:dyDescent="0.2">
      <c r="A378" s="9"/>
      <c r="B378" s="9"/>
      <c r="C378" s="108" t="s">
        <v>306</v>
      </c>
      <c r="D378" s="108"/>
      <c r="E378" s="108"/>
      <c r="F378" s="108"/>
      <c r="G378" s="108"/>
      <c r="H378" s="108"/>
    </row>
    <row r="379" spans="1:8" s="12" customFormat="1" ht="27" customHeight="1" x14ac:dyDescent="0.25">
      <c r="A379" s="9"/>
      <c r="B379" s="9"/>
      <c r="C379" s="107" t="s">
        <v>307</v>
      </c>
      <c r="D379" s="107"/>
      <c r="E379" s="107"/>
      <c r="F379" s="107"/>
      <c r="G379" s="107"/>
      <c r="H379" s="107"/>
    </row>
    <row r="380" spans="1:8" s="12" customFormat="1" ht="27" customHeight="1" x14ac:dyDescent="0.25">
      <c r="A380" s="9"/>
      <c r="B380" s="9"/>
      <c r="C380" s="107" t="s">
        <v>308</v>
      </c>
      <c r="D380" s="107"/>
      <c r="E380" s="107"/>
      <c r="F380" s="107"/>
      <c r="G380" s="107"/>
      <c r="H380" s="107"/>
    </row>
    <row r="381" spans="1:8" s="12" customFormat="1" ht="4.5" customHeight="1" x14ac:dyDescent="0.25">
      <c r="A381" s="9"/>
      <c r="B381" s="9"/>
      <c r="C381" s="3"/>
      <c r="D381" s="3"/>
      <c r="E381" s="3"/>
      <c r="F381" s="3"/>
      <c r="G381" s="3"/>
      <c r="H381" s="3"/>
    </row>
    <row r="382" spans="1:8" s="79" customFormat="1" ht="21" customHeight="1" x14ac:dyDescent="0.25">
      <c r="A382" s="76"/>
      <c r="B382" s="76">
        <v>851</v>
      </c>
      <c r="C382" s="77" t="s">
        <v>309</v>
      </c>
      <c r="D382" s="78">
        <v>154050033.24000001</v>
      </c>
      <c r="E382" s="78">
        <f>E383+E396+E394+E390+E392</f>
        <v>30864619</v>
      </c>
      <c r="F382" s="78">
        <f>F383+F396+F394+F390+F392</f>
        <v>1109122</v>
      </c>
      <c r="G382" s="78">
        <f>G383+G396+G394+G390+G392</f>
        <v>6099178</v>
      </c>
      <c r="H382" s="78">
        <f>D382+E382-F382</f>
        <v>183805530.24000001</v>
      </c>
    </row>
    <row r="383" spans="1:8" s="12" customFormat="1" ht="18" customHeight="1" x14ac:dyDescent="0.25">
      <c r="A383" s="9"/>
      <c r="B383" s="9">
        <v>85111</v>
      </c>
      <c r="C383" s="57" t="s">
        <v>310</v>
      </c>
      <c r="D383" s="11">
        <v>40978019</v>
      </c>
      <c r="E383" s="11">
        <v>56732</v>
      </c>
      <c r="F383" s="11">
        <v>740461</v>
      </c>
      <c r="G383" s="11">
        <v>6095637</v>
      </c>
      <c r="H383" s="11">
        <f>D383+E383-F383</f>
        <v>40294290</v>
      </c>
    </row>
    <row r="384" spans="1:8" s="4" customFormat="1" ht="27" customHeight="1" x14ac:dyDescent="0.25">
      <c r="A384" s="59"/>
      <c r="B384" s="9"/>
      <c r="C384" s="107" t="s">
        <v>311</v>
      </c>
      <c r="D384" s="107"/>
      <c r="E384" s="107"/>
      <c r="F384" s="107"/>
      <c r="G384" s="107"/>
      <c r="H384" s="107"/>
    </row>
    <row r="385" spans="1:8" s="12" customFormat="1" ht="28.5" customHeight="1" x14ac:dyDescent="0.25">
      <c r="A385" s="9"/>
      <c r="B385" s="9"/>
      <c r="C385" s="107" t="s">
        <v>312</v>
      </c>
      <c r="D385" s="107"/>
      <c r="E385" s="107"/>
      <c r="F385" s="107"/>
      <c r="G385" s="107"/>
      <c r="H385" s="107"/>
    </row>
    <row r="386" spans="1:8" s="12" customFormat="1" ht="14.25" customHeight="1" x14ac:dyDescent="0.25">
      <c r="A386" s="9"/>
      <c r="B386" s="9"/>
      <c r="C386" s="107" t="s">
        <v>313</v>
      </c>
      <c r="D386" s="107"/>
      <c r="E386" s="107"/>
      <c r="F386" s="107"/>
      <c r="G386" s="107"/>
      <c r="H386" s="107"/>
    </row>
    <row r="387" spans="1:8" s="12" customFormat="1" ht="14.25" customHeight="1" x14ac:dyDescent="0.25">
      <c r="A387" s="9"/>
      <c r="B387" s="9"/>
      <c r="C387" s="107" t="s">
        <v>314</v>
      </c>
      <c r="D387" s="107"/>
      <c r="E387" s="107"/>
      <c r="F387" s="107"/>
      <c r="G387" s="107"/>
      <c r="H387" s="107"/>
    </row>
    <row r="388" spans="1:8" s="5" customFormat="1" ht="31.5" customHeight="1" x14ac:dyDescent="0.25">
      <c r="A388" s="58"/>
      <c r="B388" s="58"/>
      <c r="C388" s="107" t="s">
        <v>315</v>
      </c>
      <c r="D388" s="107"/>
      <c r="E388" s="107"/>
      <c r="F388" s="107"/>
      <c r="G388" s="107"/>
      <c r="H388" s="107"/>
    </row>
    <row r="389" spans="1:8" s="12" customFormat="1" ht="81" customHeight="1" x14ac:dyDescent="0.25">
      <c r="A389" s="9"/>
      <c r="B389" s="9"/>
      <c r="C389" s="107" t="s">
        <v>316</v>
      </c>
      <c r="D389" s="107"/>
      <c r="E389" s="107"/>
      <c r="F389" s="107"/>
      <c r="G389" s="107"/>
      <c r="H389" s="107"/>
    </row>
    <row r="390" spans="1:8" s="12" customFormat="1" ht="18.75" customHeight="1" x14ac:dyDescent="0.25">
      <c r="A390" s="9"/>
      <c r="B390" s="9">
        <v>85117</v>
      </c>
      <c r="C390" s="25" t="s">
        <v>317</v>
      </c>
      <c r="D390" s="11">
        <v>23175</v>
      </c>
      <c r="E390" s="11">
        <v>0</v>
      </c>
      <c r="F390" s="11">
        <v>9041</v>
      </c>
      <c r="G390" s="11">
        <v>0</v>
      </c>
      <c r="H390" s="11">
        <f>D390+E390-F390</f>
        <v>14134</v>
      </c>
    </row>
    <row r="391" spans="1:8" s="4" customFormat="1" ht="31.5" customHeight="1" x14ac:dyDescent="0.25">
      <c r="A391" s="59"/>
      <c r="B391" s="9"/>
      <c r="C391" s="107" t="s">
        <v>318</v>
      </c>
      <c r="D391" s="107"/>
      <c r="E391" s="107"/>
      <c r="F391" s="107"/>
      <c r="G391" s="107"/>
      <c r="H391" s="107"/>
    </row>
    <row r="392" spans="1:8" s="12" customFormat="1" ht="17.25" customHeight="1" x14ac:dyDescent="0.25">
      <c r="A392" s="9"/>
      <c r="B392" s="9">
        <v>85119</v>
      </c>
      <c r="C392" s="57" t="s">
        <v>319</v>
      </c>
      <c r="D392" s="11">
        <v>2800000</v>
      </c>
      <c r="E392" s="11">
        <v>3500000</v>
      </c>
      <c r="F392" s="11">
        <v>0</v>
      </c>
      <c r="G392" s="11">
        <v>0</v>
      </c>
      <c r="H392" s="11">
        <f>D392+E392-F392</f>
        <v>6300000</v>
      </c>
    </row>
    <row r="393" spans="1:8" s="12" customFormat="1" ht="54.75" customHeight="1" x14ac:dyDescent="0.25">
      <c r="A393" s="9"/>
      <c r="B393" s="9"/>
      <c r="C393" s="107" t="s">
        <v>320</v>
      </c>
      <c r="D393" s="107"/>
      <c r="E393" s="107"/>
      <c r="F393" s="107"/>
      <c r="G393" s="107"/>
      <c r="H393" s="107"/>
    </row>
    <row r="394" spans="1:8" s="12" customFormat="1" ht="16.5" customHeight="1" x14ac:dyDescent="0.25">
      <c r="A394" s="9"/>
      <c r="B394" s="9">
        <v>85149</v>
      </c>
      <c r="C394" s="25" t="s">
        <v>321</v>
      </c>
      <c r="D394" s="11">
        <v>2152578</v>
      </c>
      <c r="E394" s="11">
        <v>0</v>
      </c>
      <c r="F394" s="11">
        <v>312500</v>
      </c>
      <c r="G394" s="11">
        <v>0</v>
      </c>
      <c r="H394" s="11">
        <f>D394+E394-F394</f>
        <v>1840078</v>
      </c>
    </row>
    <row r="395" spans="1:8" s="12" customFormat="1" ht="54.75" customHeight="1" x14ac:dyDescent="0.25">
      <c r="A395" s="9"/>
      <c r="B395" s="9"/>
      <c r="C395" s="107" t="s">
        <v>322</v>
      </c>
      <c r="D395" s="107"/>
      <c r="E395" s="107"/>
      <c r="F395" s="107"/>
      <c r="G395" s="107"/>
      <c r="H395" s="107"/>
    </row>
    <row r="396" spans="1:8" s="12" customFormat="1" ht="18" customHeight="1" x14ac:dyDescent="0.25">
      <c r="A396" s="9"/>
      <c r="B396" s="9">
        <v>85195</v>
      </c>
      <c r="C396" s="57" t="s">
        <v>32</v>
      </c>
      <c r="D396" s="11">
        <v>64741380</v>
      </c>
      <c r="E396" s="11">
        <v>27307887</v>
      </c>
      <c r="F396" s="11">
        <v>47120</v>
      </c>
      <c r="G396" s="11">
        <v>3541</v>
      </c>
      <c r="H396" s="11">
        <f>D396+E396-F396</f>
        <v>92002147</v>
      </c>
    </row>
    <row r="397" spans="1:8" s="4" customFormat="1" ht="42" customHeight="1" x14ac:dyDescent="0.25">
      <c r="A397" s="59"/>
      <c r="B397" s="9"/>
      <c r="C397" s="107" t="s">
        <v>323</v>
      </c>
      <c r="D397" s="107"/>
      <c r="E397" s="107"/>
      <c r="F397" s="107"/>
      <c r="G397" s="107"/>
      <c r="H397" s="107"/>
    </row>
    <row r="398" spans="1:8" s="5" customFormat="1" ht="16.5" customHeight="1" x14ac:dyDescent="0.2">
      <c r="A398" s="58"/>
      <c r="B398" s="58"/>
      <c r="C398" s="108" t="s">
        <v>324</v>
      </c>
      <c r="D398" s="108"/>
      <c r="E398" s="108"/>
      <c r="F398" s="108"/>
      <c r="G398" s="108"/>
      <c r="H398" s="108"/>
    </row>
    <row r="399" spans="1:8" s="5" customFormat="1" ht="28.5" customHeight="1" x14ac:dyDescent="0.25">
      <c r="A399" s="58"/>
      <c r="B399" s="58"/>
      <c r="C399" s="107" t="s">
        <v>325</v>
      </c>
      <c r="D399" s="107"/>
      <c r="E399" s="107"/>
      <c r="F399" s="107"/>
      <c r="G399" s="107"/>
      <c r="H399" s="107"/>
    </row>
    <row r="400" spans="1:8" s="12" customFormat="1" ht="50.25" customHeight="1" x14ac:dyDescent="0.25">
      <c r="A400" s="9"/>
      <c r="B400" s="24"/>
      <c r="C400" s="107" t="s">
        <v>326</v>
      </c>
      <c r="D400" s="107"/>
      <c r="E400" s="107"/>
      <c r="F400" s="107"/>
      <c r="G400" s="107"/>
      <c r="H400" s="107"/>
    </row>
    <row r="401" spans="1:8" s="12" customFormat="1" ht="54" customHeight="1" x14ac:dyDescent="0.25">
      <c r="A401" s="9"/>
      <c r="B401" s="9"/>
      <c r="C401" s="107" t="s">
        <v>327</v>
      </c>
      <c r="D401" s="107"/>
      <c r="E401" s="107"/>
      <c r="F401" s="107"/>
      <c r="G401" s="107"/>
      <c r="H401" s="107"/>
    </row>
    <row r="402" spans="1:8" s="12" customFormat="1" ht="4.5" customHeight="1" x14ac:dyDescent="0.25">
      <c r="A402" s="9"/>
      <c r="B402" s="24"/>
      <c r="C402" s="3"/>
      <c r="D402" s="3"/>
      <c r="E402" s="3"/>
      <c r="F402" s="3"/>
      <c r="G402" s="3"/>
      <c r="H402" s="3"/>
    </row>
    <row r="403" spans="1:8" s="74" customFormat="1" ht="21.75" customHeight="1" x14ac:dyDescent="0.25">
      <c r="A403" s="71"/>
      <c r="B403" s="71">
        <v>852</v>
      </c>
      <c r="C403" s="21" t="s">
        <v>328</v>
      </c>
      <c r="D403" s="73">
        <v>48094608</v>
      </c>
      <c r="E403" s="73">
        <f>E410+E404+E406</f>
        <v>3274198</v>
      </c>
      <c r="F403" s="73">
        <f>F410+F404+F406</f>
        <v>2234866</v>
      </c>
      <c r="G403" s="73">
        <f>G410+G404+G406</f>
        <v>861342</v>
      </c>
      <c r="H403" s="73">
        <f>D403+E403-F403</f>
        <v>49133940</v>
      </c>
    </row>
    <row r="404" spans="1:8" s="9" customFormat="1" ht="16.5" customHeight="1" x14ac:dyDescent="0.25">
      <c r="B404" s="9">
        <v>85203</v>
      </c>
      <c r="C404" s="80" t="s">
        <v>329</v>
      </c>
      <c r="D404" s="81">
        <v>115771</v>
      </c>
      <c r="E404" s="81">
        <v>0</v>
      </c>
      <c r="F404" s="81">
        <v>930</v>
      </c>
      <c r="G404" s="81">
        <v>0</v>
      </c>
      <c r="H404" s="81">
        <f>D404+E404-F404</f>
        <v>114841</v>
      </c>
    </row>
    <row r="405" spans="1:8" s="4" customFormat="1" ht="42.75" customHeight="1" x14ac:dyDescent="0.25">
      <c r="A405" s="59"/>
      <c r="B405" s="9"/>
      <c r="C405" s="107" t="s">
        <v>330</v>
      </c>
      <c r="D405" s="107"/>
      <c r="E405" s="107"/>
      <c r="F405" s="107"/>
      <c r="G405" s="107"/>
      <c r="H405" s="107"/>
    </row>
    <row r="406" spans="1:8" s="12" customFormat="1" ht="18.2" customHeight="1" x14ac:dyDescent="0.25">
      <c r="A406" s="9"/>
      <c r="B406" s="9">
        <v>85217</v>
      </c>
      <c r="C406" s="25" t="s">
        <v>331</v>
      </c>
      <c r="D406" s="11">
        <v>7122207</v>
      </c>
      <c r="E406" s="11">
        <v>0</v>
      </c>
      <c r="F406" s="11">
        <v>315000</v>
      </c>
      <c r="G406" s="11">
        <v>0</v>
      </c>
      <c r="H406" s="11">
        <f>D406+E406-F406</f>
        <v>6807207</v>
      </c>
    </row>
    <row r="407" spans="1:8" s="12" customFormat="1" ht="25.5" customHeight="1" x14ac:dyDescent="0.2">
      <c r="A407" s="9"/>
      <c r="B407" s="9"/>
      <c r="C407" s="108" t="s">
        <v>332</v>
      </c>
      <c r="D407" s="108"/>
      <c r="E407" s="108"/>
      <c r="F407" s="108"/>
      <c r="G407" s="108"/>
      <c r="H407" s="108"/>
    </row>
    <row r="408" spans="1:8" s="12" customFormat="1" ht="29.25" customHeight="1" x14ac:dyDescent="0.25">
      <c r="A408" s="9"/>
      <c r="B408" s="9"/>
      <c r="C408" s="107" t="s">
        <v>333</v>
      </c>
      <c r="D408" s="107"/>
      <c r="E408" s="107"/>
      <c r="F408" s="107"/>
      <c r="G408" s="107"/>
      <c r="H408" s="107"/>
    </row>
    <row r="409" spans="1:8" s="12" customFormat="1" ht="27" customHeight="1" x14ac:dyDescent="0.25">
      <c r="A409" s="9"/>
      <c r="B409" s="9"/>
      <c r="C409" s="107" t="s">
        <v>334</v>
      </c>
      <c r="D409" s="107"/>
      <c r="E409" s="107"/>
      <c r="F409" s="107"/>
      <c r="G409" s="107"/>
      <c r="H409" s="107"/>
    </row>
    <row r="410" spans="1:8" s="12" customFormat="1" ht="16.5" customHeight="1" x14ac:dyDescent="0.25">
      <c r="A410" s="9"/>
      <c r="B410" s="9">
        <v>85295</v>
      </c>
      <c r="C410" s="25" t="s">
        <v>32</v>
      </c>
      <c r="D410" s="11">
        <v>38510605</v>
      </c>
      <c r="E410" s="11">
        <v>3274198</v>
      </c>
      <c r="F410" s="11">
        <v>1918936</v>
      </c>
      <c r="G410" s="11">
        <v>861342</v>
      </c>
      <c r="H410" s="11">
        <f>D410+E410-F410</f>
        <v>39865867</v>
      </c>
    </row>
    <row r="411" spans="1:8" s="12" customFormat="1" ht="40.5" customHeight="1" x14ac:dyDescent="0.2">
      <c r="A411" s="9"/>
      <c r="B411" s="9"/>
      <c r="C411" s="108" t="s">
        <v>335</v>
      </c>
      <c r="D411" s="108"/>
      <c r="E411" s="108"/>
      <c r="F411" s="108"/>
      <c r="G411" s="108"/>
      <c r="H411" s="108"/>
    </row>
    <row r="412" spans="1:8" s="12" customFormat="1" ht="52.5" customHeight="1" x14ac:dyDescent="0.25">
      <c r="A412" s="9"/>
      <c r="B412" s="9"/>
      <c r="C412" s="107" t="s">
        <v>336</v>
      </c>
      <c r="D412" s="107"/>
      <c r="E412" s="107"/>
      <c r="F412" s="107"/>
      <c r="G412" s="107"/>
      <c r="H412" s="107"/>
    </row>
    <row r="413" spans="1:8" s="12" customFormat="1" ht="51.75" customHeight="1" x14ac:dyDescent="0.25">
      <c r="A413" s="9"/>
      <c r="B413" s="9"/>
      <c r="C413" s="107" t="s">
        <v>337</v>
      </c>
      <c r="D413" s="107"/>
      <c r="E413" s="107"/>
      <c r="F413" s="107"/>
      <c r="G413" s="107"/>
      <c r="H413" s="107"/>
    </row>
    <row r="414" spans="1:8" s="12" customFormat="1" ht="26.25" customHeight="1" x14ac:dyDescent="0.2">
      <c r="A414" s="9"/>
      <c r="B414" s="67"/>
      <c r="C414" s="108" t="s">
        <v>338</v>
      </c>
      <c r="D414" s="108"/>
      <c r="E414" s="108"/>
      <c r="F414" s="108"/>
      <c r="G414" s="108"/>
      <c r="H414" s="108"/>
    </row>
    <row r="415" spans="1:8" s="12" customFormat="1" ht="54.75" customHeight="1" x14ac:dyDescent="0.25">
      <c r="A415" s="9"/>
      <c r="B415" s="9"/>
      <c r="C415" s="107" t="s">
        <v>339</v>
      </c>
      <c r="D415" s="107"/>
      <c r="E415" s="107"/>
      <c r="F415" s="107"/>
      <c r="G415" s="107"/>
      <c r="H415" s="107"/>
    </row>
    <row r="416" spans="1:8" s="12" customFormat="1" ht="52.5" customHeight="1" x14ac:dyDescent="0.25">
      <c r="A416" s="9"/>
      <c r="B416" s="9"/>
      <c r="C416" s="107" t="s">
        <v>340</v>
      </c>
      <c r="D416" s="107"/>
      <c r="E416" s="107"/>
      <c r="F416" s="107"/>
      <c r="G416" s="107"/>
      <c r="H416" s="107"/>
    </row>
    <row r="417" spans="1:8" s="4" customFormat="1" ht="29.25" customHeight="1" x14ac:dyDescent="0.2">
      <c r="A417" s="59"/>
      <c r="B417" s="9"/>
      <c r="C417" s="108" t="s">
        <v>341</v>
      </c>
      <c r="D417" s="108"/>
      <c r="E417" s="108"/>
      <c r="F417" s="108"/>
      <c r="G417" s="108"/>
      <c r="H417" s="108"/>
    </row>
    <row r="418" spans="1:8" s="12" customFormat="1" ht="27" customHeight="1" x14ac:dyDescent="0.25">
      <c r="A418" s="9"/>
      <c r="B418" s="9"/>
      <c r="C418" s="107" t="s">
        <v>342</v>
      </c>
      <c r="D418" s="107"/>
      <c r="E418" s="107"/>
      <c r="F418" s="107"/>
      <c r="G418" s="107"/>
      <c r="H418" s="107"/>
    </row>
    <row r="419" spans="1:8" s="12" customFormat="1" ht="15" customHeight="1" x14ac:dyDescent="0.25">
      <c r="A419" s="9"/>
      <c r="B419" s="9"/>
      <c r="C419" s="107" t="s">
        <v>343</v>
      </c>
      <c r="D419" s="107"/>
      <c r="E419" s="107"/>
      <c r="F419" s="107"/>
      <c r="G419" s="107"/>
      <c r="H419" s="107"/>
    </row>
    <row r="420" spans="1:8" s="5" customFormat="1" ht="5.25" customHeight="1" x14ac:dyDescent="0.25">
      <c r="A420" s="58"/>
      <c r="B420" s="58"/>
      <c r="C420" s="3"/>
      <c r="D420" s="3"/>
      <c r="E420" s="3"/>
      <c r="F420" s="3"/>
      <c r="G420" s="3"/>
      <c r="H420" s="3"/>
    </row>
    <row r="421" spans="1:8" s="56" customFormat="1" ht="21.75" customHeight="1" x14ac:dyDescent="0.25">
      <c r="A421" s="20"/>
      <c r="B421" s="20">
        <v>853</v>
      </c>
      <c r="C421" s="21" t="s">
        <v>128</v>
      </c>
      <c r="D421" s="23">
        <v>42367258.530000001</v>
      </c>
      <c r="E421" s="23">
        <f>E422+E424+E426</f>
        <v>285040.09999999998</v>
      </c>
      <c r="F421" s="23">
        <f>F422+F424+F426</f>
        <v>2039505</v>
      </c>
      <c r="G421" s="23">
        <f>G422+G424+G426</f>
        <v>30800</v>
      </c>
      <c r="H421" s="23">
        <f>D421+E421-F421</f>
        <v>40612793.630000003</v>
      </c>
    </row>
    <row r="422" spans="1:8" s="12" customFormat="1" ht="18" customHeight="1" x14ac:dyDescent="0.25">
      <c r="A422" s="9"/>
      <c r="B422" s="9">
        <v>85325</v>
      </c>
      <c r="C422" s="25" t="s">
        <v>129</v>
      </c>
      <c r="D422" s="11">
        <v>1961878.53</v>
      </c>
      <c r="E422" s="11">
        <v>5660.1</v>
      </c>
      <c r="F422" s="11">
        <v>0</v>
      </c>
      <c r="G422" s="11">
        <v>0</v>
      </c>
      <c r="H422" s="11">
        <f>D422+E422-F422</f>
        <v>1967538.6300000001</v>
      </c>
    </row>
    <row r="423" spans="1:8" s="5" customFormat="1" ht="66.75" customHeight="1" x14ac:dyDescent="0.25">
      <c r="A423" s="58"/>
      <c r="B423" s="58"/>
      <c r="C423" s="107" t="s">
        <v>344</v>
      </c>
      <c r="D423" s="107"/>
      <c r="E423" s="107"/>
      <c r="F423" s="107"/>
      <c r="G423" s="107"/>
      <c r="H423" s="107"/>
    </row>
    <row r="424" spans="1:8" s="12" customFormat="1" ht="16.5" customHeight="1" x14ac:dyDescent="0.25">
      <c r="A424" s="9"/>
      <c r="B424" s="9">
        <v>85332</v>
      </c>
      <c r="C424" s="25" t="s">
        <v>345</v>
      </c>
      <c r="D424" s="11">
        <v>19817604</v>
      </c>
      <c r="E424" s="11">
        <v>0</v>
      </c>
      <c r="F424" s="11">
        <v>0</v>
      </c>
      <c r="G424" s="11">
        <v>30800</v>
      </c>
      <c r="H424" s="11">
        <f>D424+E424-F424</f>
        <v>19817604</v>
      </c>
    </row>
    <row r="425" spans="1:8" s="12" customFormat="1" ht="41.25" customHeight="1" x14ac:dyDescent="0.25">
      <c r="A425" s="9"/>
      <c r="B425" s="9"/>
      <c r="C425" s="107" t="s">
        <v>346</v>
      </c>
      <c r="D425" s="107"/>
      <c r="E425" s="107"/>
      <c r="F425" s="107"/>
      <c r="G425" s="107"/>
      <c r="H425" s="107"/>
    </row>
    <row r="426" spans="1:8" s="12" customFormat="1" ht="15.75" customHeight="1" x14ac:dyDescent="0.25">
      <c r="A426" s="9"/>
      <c r="B426" s="9">
        <v>85395</v>
      </c>
      <c r="C426" s="25" t="s">
        <v>32</v>
      </c>
      <c r="D426" s="11">
        <v>19090752</v>
      </c>
      <c r="E426" s="11">
        <v>279380</v>
      </c>
      <c r="F426" s="11">
        <v>2039505</v>
      </c>
      <c r="G426" s="11">
        <v>0</v>
      </c>
      <c r="H426" s="11">
        <f>D426+E426-F426</f>
        <v>17330627</v>
      </c>
    </row>
    <row r="427" spans="1:8" s="12" customFormat="1" ht="15.75" customHeight="1" x14ac:dyDescent="0.2">
      <c r="A427" s="9"/>
      <c r="B427" s="9"/>
      <c r="C427" s="108" t="s">
        <v>324</v>
      </c>
      <c r="D427" s="108"/>
      <c r="E427" s="108"/>
      <c r="F427" s="108"/>
      <c r="G427" s="108"/>
      <c r="H427" s="108"/>
    </row>
    <row r="428" spans="1:8" s="4" customFormat="1" ht="40.5" customHeight="1" x14ac:dyDescent="0.25">
      <c r="A428" s="59"/>
      <c r="B428" s="9"/>
      <c r="C428" s="107" t="s">
        <v>347</v>
      </c>
      <c r="D428" s="107"/>
      <c r="E428" s="107"/>
      <c r="F428" s="107"/>
      <c r="G428" s="107"/>
      <c r="H428" s="107"/>
    </row>
    <row r="429" spans="1:8" s="12" customFormat="1" ht="39" customHeight="1" x14ac:dyDescent="0.25">
      <c r="A429" s="9"/>
      <c r="B429" s="9"/>
      <c r="C429" s="107" t="s">
        <v>348</v>
      </c>
      <c r="D429" s="107"/>
      <c r="E429" s="107"/>
      <c r="F429" s="107"/>
      <c r="G429" s="107"/>
      <c r="H429" s="107"/>
    </row>
    <row r="430" spans="1:8" s="12" customFormat="1" ht="66.75" customHeight="1" x14ac:dyDescent="0.25">
      <c r="A430" s="9"/>
      <c r="B430" s="9"/>
      <c r="C430" s="107" t="s">
        <v>349</v>
      </c>
      <c r="D430" s="107"/>
      <c r="E430" s="107"/>
      <c r="F430" s="107"/>
      <c r="G430" s="107"/>
      <c r="H430" s="107"/>
    </row>
    <row r="431" spans="1:8" s="12" customFormat="1" ht="54" customHeight="1" x14ac:dyDescent="0.25">
      <c r="A431" s="9"/>
      <c r="B431" s="9"/>
      <c r="C431" s="107" t="s">
        <v>350</v>
      </c>
      <c r="D431" s="107"/>
      <c r="E431" s="107"/>
      <c r="F431" s="107"/>
      <c r="G431" s="107"/>
      <c r="H431" s="107"/>
    </row>
    <row r="432" spans="1:8" s="12" customFormat="1" ht="13.5" customHeight="1" x14ac:dyDescent="0.2">
      <c r="A432" s="9"/>
      <c r="B432" s="9"/>
      <c r="C432" s="108" t="s">
        <v>351</v>
      </c>
      <c r="D432" s="108"/>
      <c r="E432" s="108"/>
      <c r="F432" s="108"/>
      <c r="G432" s="108"/>
      <c r="H432" s="108"/>
    </row>
    <row r="433" spans="1:8" s="4" customFormat="1" ht="53.25" customHeight="1" x14ac:dyDescent="0.25">
      <c r="A433" s="59"/>
      <c r="B433" s="9"/>
      <c r="C433" s="107" t="s">
        <v>352</v>
      </c>
      <c r="D433" s="107"/>
      <c r="E433" s="107"/>
      <c r="F433" s="107"/>
      <c r="G433" s="107"/>
      <c r="H433" s="107"/>
    </row>
    <row r="434" spans="1:8" s="4" customFormat="1" ht="42" customHeight="1" x14ac:dyDescent="0.25">
      <c r="A434" s="59"/>
      <c r="B434" s="9"/>
      <c r="C434" s="107" t="s">
        <v>353</v>
      </c>
      <c r="D434" s="107"/>
      <c r="E434" s="107"/>
      <c r="F434" s="107"/>
      <c r="G434" s="107"/>
      <c r="H434" s="107"/>
    </row>
    <row r="435" spans="1:8" s="12" customFormat="1" ht="3" customHeight="1" x14ac:dyDescent="0.25">
      <c r="A435" s="9"/>
      <c r="B435" s="9"/>
      <c r="C435" s="3"/>
      <c r="D435" s="3"/>
      <c r="E435" s="3"/>
      <c r="F435" s="3"/>
      <c r="G435" s="3"/>
      <c r="H435" s="3"/>
    </row>
    <row r="436" spans="1:8" s="4" customFormat="1" ht="21.75" customHeight="1" x14ac:dyDescent="0.25">
      <c r="A436" s="20"/>
      <c r="B436" s="20">
        <v>854</v>
      </c>
      <c r="C436" s="21" t="s">
        <v>354</v>
      </c>
      <c r="D436" s="23">
        <v>44419172</v>
      </c>
      <c r="E436" s="23">
        <f>E437+E465+E467+E450+E463+E469+E471</f>
        <v>78275</v>
      </c>
      <c r="F436" s="23">
        <f>F437+F465+F467+F450+F463+F469+F471</f>
        <v>1760828</v>
      </c>
      <c r="G436" s="23">
        <f>G437+G465+G467+G450+G463+G469+G471</f>
        <v>38690</v>
      </c>
      <c r="H436" s="23">
        <f>D436+E436-F436</f>
        <v>42736619</v>
      </c>
    </row>
    <row r="437" spans="1:8" s="12" customFormat="1" ht="16.5" customHeight="1" x14ac:dyDescent="0.25">
      <c r="A437" s="9"/>
      <c r="B437" s="9">
        <v>85403</v>
      </c>
      <c r="C437" s="25" t="s">
        <v>355</v>
      </c>
      <c r="D437" s="11">
        <v>31718187</v>
      </c>
      <c r="E437" s="11">
        <v>49030</v>
      </c>
      <c r="F437" s="11">
        <v>723467</v>
      </c>
      <c r="G437" s="11">
        <v>36930</v>
      </c>
      <c r="H437" s="11">
        <f>D437+E437-F437</f>
        <v>31043750</v>
      </c>
    </row>
    <row r="438" spans="1:8" s="12" customFormat="1" ht="13.5" customHeight="1" x14ac:dyDescent="0.2">
      <c r="A438" s="9"/>
      <c r="B438" s="9"/>
      <c r="C438" s="108" t="s">
        <v>223</v>
      </c>
      <c r="D438" s="108"/>
      <c r="E438" s="108"/>
      <c r="F438" s="108"/>
      <c r="G438" s="108"/>
      <c r="H438" s="108"/>
    </row>
    <row r="439" spans="1:8" s="12" customFormat="1" ht="13.5" customHeight="1" x14ac:dyDescent="0.2">
      <c r="A439" s="9"/>
      <c r="B439" s="9"/>
      <c r="C439" s="108" t="s">
        <v>224</v>
      </c>
      <c r="D439" s="108"/>
      <c r="E439" s="108"/>
      <c r="F439" s="108"/>
      <c r="G439" s="108"/>
      <c r="H439" s="108"/>
    </row>
    <row r="440" spans="1:8" s="12" customFormat="1" ht="27" customHeight="1" x14ac:dyDescent="0.25">
      <c r="A440" s="9"/>
      <c r="B440" s="9"/>
      <c r="C440" s="107" t="s">
        <v>356</v>
      </c>
      <c r="D440" s="107"/>
      <c r="E440" s="107"/>
      <c r="F440" s="107"/>
      <c r="G440" s="107"/>
      <c r="H440" s="107"/>
    </row>
    <row r="441" spans="1:8" s="12" customFormat="1" ht="27" customHeight="1" x14ac:dyDescent="0.25">
      <c r="A441" s="9"/>
      <c r="B441" s="9"/>
      <c r="C441" s="107" t="s">
        <v>357</v>
      </c>
      <c r="D441" s="107"/>
      <c r="E441" s="107"/>
      <c r="F441" s="107"/>
      <c r="G441" s="107"/>
      <c r="H441" s="107"/>
    </row>
    <row r="442" spans="1:8" s="12" customFormat="1" ht="27" customHeight="1" x14ac:dyDescent="0.25">
      <c r="A442" s="9"/>
      <c r="B442" s="9"/>
      <c r="C442" s="107" t="s">
        <v>358</v>
      </c>
      <c r="D442" s="107"/>
      <c r="E442" s="107"/>
      <c r="F442" s="107"/>
      <c r="G442" s="107"/>
      <c r="H442" s="107"/>
    </row>
    <row r="443" spans="1:8" s="12" customFormat="1" ht="13.5" customHeight="1" x14ac:dyDescent="0.25">
      <c r="A443" s="9"/>
      <c r="B443" s="9"/>
      <c r="C443" s="107" t="s">
        <v>230</v>
      </c>
      <c r="D443" s="107"/>
      <c r="E443" s="107"/>
      <c r="F443" s="107"/>
      <c r="G443" s="107"/>
      <c r="H443" s="107"/>
    </row>
    <row r="444" spans="1:8" s="12" customFormat="1" ht="14.25" customHeight="1" x14ac:dyDescent="0.25">
      <c r="A444" s="9"/>
      <c r="B444" s="9"/>
      <c r="C444" s="107" t="s">
        <v>231</v>
      </c>
      <c r="D444" s="107"/>
      <c r="E444" s="107"/>
      <c r="F444" s="107"/>
      <c r="G444" s="107"/>
      <c r="H444" s="107"/>
    </row>
    <row r="445" spans="1:8" s="12" customFormat="1" ht="25.5" customHeight="1" x14ac:dyDescent="0.25">
      <c r="A445" s="9"/>
      <c r="B445" s="9"/>
      <c r="C445" s="107" t="s">
        <v>359</v>
      </c>
      <c r="D445" s="107"/>
      <c r="E445" s="107"/>
      <c r="F445" s="107"/>
      <c r="G445" s="107"/>
      <c r="H445" s="107"/>
    </row>
    <row r="446" spans="1:8" s="12" customFormat="1" ht="25.5" customHeight="1" x14ac:dyDescent="0.25">
      <c r="A446" s="9"/>
      <c r="B446" s="9"/>
      <c r="C446" s="107" t="s">
        <v>360</v>
      </c>
      <c r="D446" s="107"/>
      <c r="E446" s="107"/>
      <c r="F446" s="107"/>
      <c r="G446" s="107"/>
      <c r="H446" s="107"/>
    </row>
    <row r="447" spans="1:8" s="12" customFormat="1" ht="25.5" customHeight="1" x14ac:dyDescent="0.25">
      <c r="A447" s="9"/>
      <c r="B447" s="9"/>
      <c r="C447" s="107" t="s">
        <v>361</v>
      </c>
      <c r="D447" s="107"/>
      <c r="E447" s="107"/>
      <c r="F447" s="107"/>
      <c r="G447" s="107"/>
      <c r="H447" s="107"/>
    </row>
    <row r="448" spans="1:8" s="12" customFormat="1" ht="12.75" customHeight="1" x14ac:dyDescent="0.25">
      <c r="A448" s="9"/>
      <c r="B448" s="9"/>
      <c r="C448" s="107" t="s">
        <v>235</v>
      </c>
      <c r="D448" s="107"/>
      <c r="E448" s="107"/>
      <c r="F448" s="107"/>
      <c r="G448" s="107"/>
      <c r="H448" s="107"/>
    </row>
    <row r="449" spans="1:8" s="12" customFormat="1" ht="39.75" customHeight="1" x14ac:dyDescent="0.25">
      <c r="A449" s="9"/>
      <c r="B449" s="9"/>
      <c r="C449" s="107" t="s">
        <v>362</v>
      </c>
      <c r="D449" s="107"/>
      <c r="E449" s="107"/>
      <c r="F449" s="107"/>
      <c r="G449" s="107"/>
      <c r="H449" s="107"/>
    </row>
    <row r="450" spans="1:8" s="12" customFormat="1" ht="17.25" customHeight="1" x14ac:dyDescent="0.25">
      <c r="A450" s="9"/>
      <c r="B450" s="9">
        <v>85404</v>
      </c>
      <c r="C450" s="25" t="s">
        <v>363</v>
      </c>
      <c r="D450" s="11">
        <v>2302355</v>
      </c>
      <c r="E450" s="11">
        <v>7657</v>
      </c>
      <c r="F450" s="11">
        <v>223275</v>
      </c>
      <c r="G450" s="11">
        <v>1760</v>
      </c>
      <c r="H450" s="11">
        <f>D450+E450-F450</f>
        <v>2086737</v>
      </c>
    </row>
    <row r="451" spans="1:8" s="12" customFormat="1" ht="13.5" customHeight="1" x14ac:dyDescent="0.2">
      <c r="A451" s="9"/>
      <c r="B451" s="9"/>
      <c r="C451" s="108" t="s">
        <v>223</v>
      </c>
      <c r="D451" s="108"/>
      <c r="E451" s="108"/>
      <c r="F451" s="108"/>
      <c r="G451" s="108"/>
      <c r="H451" s="108"/>
    </row>
    <row r="452" spans="1:8" s="12" customFormat="1" ht="13.5" customHeight="1" x14ac:dyDescent="0.2">
      <c r="A452" s="9"/>
      <c r="B452" s="9"/>
      <c r="C452" s="108" t="s">
        <v>224</v>
      </c>
      <c r="D452" s="108"/>
      <c r="E452" s="108"/>
      <c r="F452" s="108"/>
      <c r="G452" s="108"/>
      <c r="H452" s="108"/>
    </row>
    <row r="453" spans="1:8" s="12" customFormat="1" ht="27" customHeight="1" x14ac:dyDescent="0.25">
      <c r="A453" s="9"/>
      <c r="B453" s="9"/>
      <c r="C453" s="107" t="s">
        <v>364</v>
      </c>
      <c r="D453" s="107"/>
      <c r="E453" s="107"/>
      <c r="F453" s="107"/>
      <c r="G453" s="107"/>
      <c r="H453" s="107"/>
    </row>
    <row r="454" spans="1:8" s="12" customFormat="1" ht="27" customHeight="1" x14ac:dyDescent="0.25">
      <c r="A454" s="9"/>
      <c r="B454" s="9"/>
      <c r="C454" s="107" t="s">
        <v>365</v>
      </c>
      <c r="D454" s="107"/>
      <c r="E454" s="107"/>
      <c r="F454" s="107"/>
      <c r="G454" s="107"/>
      <c r="H454" s="107"/>
    </row>
    <row r="455" spans="1:8" s="12" customFormat="1" ht="27" customHeight="1" x14ac:dyDescent="0.25">
      <c r="A455" s="9"/>
      <c r="B455" s="9"/>
      <c r="C455" s="107" t="s">
        <v>366</v>
      </c>
      <c r="D455" s="107"/>
      <c r="E455" s="107"/>
      <c r="F455" s="107"/>
      <c r="G455" s="107"/>
      <c r="H455" s="107"/>
    </row>
    <row r="456" spans="1:8" s="12" customFormat="1" ht="13.5" customHeight="1" x14ac:dyDescent="0.25">
      <c r="A456" s="9"/>
      <c r="B456" s="9"/>
      <c r="C456" s="107" t="s">
        <v>230</v>
      </c>
      <c r="D456" s="107"/>
      <c r="E456" s="107"/>
      <c r="F456" s="107"/>
      <c r="G456" s="107"/>
      <c r="H456" s="107"/>
    </row>
    <row r="457" spans="1:8" s="12" customFormat="1" ht="14.25" customHeight="1" x14ac:dyDescent="0.25">
      <c r="A457" s="9"/>
      <c r="B457" s="9"/>
      <c r="C457" s="107" t="s">
        <v>231</v>
      </c>
      <c r="D457" s="107"/>
      <c r="E457" s="107"/>
      <c r="F457" s="107"/>
      <c r="G457" s="107"/>
      <c r="H457" s="107"/>
    </row>
    <row r="458" spans="1:8" s="12" customFormat="1" ht="26.25" customHeight="1" x14ac:dyDescent="0.25">
      <c r="A458" s="9"/>
      <c r="B458" s="9"/>
      <c r="C458" s="107" t="s">
        <v>367</v>
      </c>
      <c r="D458" s="107"/>
      <c r="E458" s="107"/>
      <c r="F458" s="107"/>
      <c r="G458" s="107"/>
      <c r="H458" s="107"/>
    </row>
    <row r="459" spans="1:8" s="12" customFormat="1" ht="26.25" customHeight="1" x14ac:dyDescent="0.25">
      <c r="A459" s="9"/>
      <c r="B459" s="9"/>
      <c r="C459" s="107" t="s">
        <v>368</v>
      </c>
      <c r="D459" s="107"/>
      <c r="E459" s="107"/>
      <c r="F459" s="107"/>
      <c r="G459" s="107"/>
      <c r="H459" s="107"/>
    </row>
    <row r="460" spans="1:8" s="12" customFormat="1" ht="26.25" customHeight="1" x14ac:dyDescent="0.25">
      <c r="A460" s="9"/>
      <c r="B460" s="9"/>
      <c r="C460" s="107" t="s">
        <v>369</v>
      </c>
      <c r="D460" s="107"/>
      <c r="E460" s="107"/>
      <c r="F460" s="107"/>
      <c r="G460" s="107"/>
      <c r="H460" s="107"/>
    </row>
    <row r="461" spans="1:8" s="12" customFormat="1" ht="12.75" customHeight="1" x14ac:dyDescent="0.25">
      <c r="A461" s="9"/>
      <c r="B461" s="9"/>
      <c r="C461" s="107" t="s">
        <v>235</v>
      </c>
      <c r="D461" s="107"/>
      <c r="E461" s="107"/>
      <c r="F461" s="107"/>
      <c r="G461" s="107"/>
      <c r="H461" s="107"/>
    </row>
    <row r="462" spans="1:8" s="12" customFormat="1" ht="42.75" customHeight="1" x14ac:dyDescent="0.25">
      <c r="A462" s="9"/>
      <c r="B462" s="9"/>
      <c r="C462" s="107" t="s">
        <v>370</v>
      </c>
      <c r="D462" s="107"/>
      <c r="E462" s="107"/>
      <c r="F462" s="107"/>
      <c r="G462" s="107"/>
      <c r="H462" s="107"/>
    </row>
    <row r="463" spans="1:8" s="12" customFormat="1" ht="18.2" customHeight="1" x14ac:dyDescent="0.25">
      <c r="A463" s="9"/>
      <c r="B463" s="9">
        <v>85407</v>
      </c>
      <c r="C463" s="25" t="s">
        <v>371</v>
      </c>
      <c r="D463" s="11">
        <v>165454</v>
      </c>
      <c r="E463" s="11">
        <v>0</v>
      </c>
      <c r="F463" s="11">
        <v>165454</v>
      </c>
      <c r="G463" s="11">
        <v>0</v>
      </c>
      <c r="H463" s="11">
        <f>D463+E463-F463</f>
        <v>0</v>
      </c>
    </row>
    <row r="464" spans="1:8" s="12" customFormat="1" ht="40.5" customHeight="1" x14ac:dyDescent="0.25">
      <c r="A464" s="9"/>
      <c r="B464" s="9"/>
      <c r="C464" s="107" t="s">
        <v>372</v>
      </c>
      <c r="D464" s="107"/>
      <c r="E464" s="107"/>
      <c r="F464" s="107"/>
      <c r="G464" s="107"/>
      <c r="H464" s="107"/>
    </row>
    <row r="465" spans="1:8" s="12" customFormat="1" ht="17.25" customHeight="1" x14ac:dyDescent="0.25">
      <c r="A465" s="9"/>
      <c r="B465" s="9">
        <v>85410</v>
      </c>
      <c r="C465" s="25" t="s">
        <v>373</v>
      </c>
      <c r="D465" s="11">
        <v>2777950</v>
      </c>
      <c r="E465" s="11">
        <v>11637</v>
      </c>
      <c r="F465" s="11">
        <v>67132</v>
      </c>
      <c r="G465" s="11">
        <v>0</v>
      </c>
      <c r="H465" s="11">
        <f>D465+E465-F465</f>
        <v>2722455</v>
      </c>
    </row>
    <row r="466" spans="1:8" s="12" customFormat="1" ht="42.75" customHeight="1" x14ac:dyDescent="0.25">
      <c r="A466" s="9"/>
      <c r="B466" s="9"/>
      <c r="C466" s="107" t="s">
        <v>374</v>
      </c>
      <c r="D466" s="107"/>
      <c r="E466" s="107"/>
      <c r="F466" s="107"/>
      <c r="G466" s="107"/>
      <c r="H466" s="107"/>
    </row>
    <row r="467" spans="1:8" s="12" customFormat="1" ht="24.75" customHeight="1" x14ac:dyDescent="0.2">
      <c r="A467" s="9"/>
      <c r="B467" s="41">
        <v>85416</v>
      </c>
      <c r="C467" s="42" t="s">
        <v>375</v>
      </c>
      <c r="D467" s="43">
        <v>5151280</v>
      </c>
      <c r="E467" s="43">
        <v>0</v>
      </c>
      <c r="F467" s="43">
        <v>216000</v>
      </c>
      <c r="G467" s="43">
        <v>0</v>
      </c>
      <c r="H467" s="43">
        <f>D467+E467-F467</f>
        <v>4935280</v>
      </c>
    </row>
    <row r="468" spans="1:8" s="12" customFormat="1" ht="66.75" customHeight="1" x14ac:dyDescent="0.25">
      <c r="A468" s="9"/>
      <c r="B468" s="9"/>
      <c r="C468" s="107" t="s">
        <v>376</v>
      </c>
      <c r="D468" s="107"/>
      <c r="E468" s="107"/>
      <c r="F468" s="107"/>
      <c r="G468" s="107"/>
      <c r="H468" s="107"/>
    </row>
    <row r="469" spans="1:8" s="12" customFormat="1" ht="18.2" customHeight="1" x14ac:dyDescent="0.25">
      <c r="A469" s="9"/>
      <c r="B469" s="9">
        <v>85446</v>
      </c>
      <c r="C469" s="25" t="s">
        <v>273</v>
      </c>
      <c r="D469" s="11">
        <v>91497</v>
      </c>
      <c r="E469" s="11">
        <v>3429</v>
      </c>
      <c r="F469" s="11">
        <v>0</v>
      </c>
      <c r="G469" s="11">
        <v>0</v>
      </c>
      <c r="H469" s="11">
        <f>D469+E469-F469</f>
        <v>94926</v>
      </c>
    </row>
    <row r="470" spans="1:8" s="12" customFormat="1" ht="39.75" customHeight="1" x14ac:dyDescent="0.25">
      <c r="A470" s="9"/>
      <c r="B470" s="9"/>
      <c r="C470" s="107" t="s">
        <v>377</v>
      </c>
      <c r="D470" s="107"/>
      <c r="E470" s="107"/>
      <c r="F470" s="107"/>
      <c r="G470" s="107"/>
      <c r="H470" s="107"/>
    </row>
    <row r="471" spans="1:8" s="12" customFormat="1" ht="18.75" customHeight="1" x14ac:dyDescent="0.25">
      <c r="A471" s="9"/>
      <c r="B471" s="9">
        <v>85495</v>
      </c>
      <c r="C471" s="25" t="s">
        <v>32</v>
      </c>
      <c r="D471" s="11">
        <v>1934049</v>
      </c>
      <c r="E471" s="11">
        <v>6522</v>
      </c>
      <c r="F471" s="11">
        <v>365500</v>
      </c>
      <c r="G471" s="11">
        <v>0</v>
      </c>
      <c r="H471" s="11">
        <f>D471+E471-F471</f>
        <v>1575071</v>
      </c>
    </row>
    <row r="472" spans="1:8" s="12" customFormat="1" ht="54.75" customHeight="1" x14ac:dyDescent="0.25">
      <c r="A472" s="9"/>
      <c r="B472" s="9"/>
      <c r="C472" s="107" t="s">
        <v>378</v>
      </c>
      <c r="D472" s="107"/>
      <c r="E472" s="107"/>
      <c r="F472" s="107"/>
      <c r="G472" s="107"/>
      <c r="H472" s="107"/>
    </row>
    <row r="473" spans="1:8" s="4" customFormat="1" ht="27.75" customHeight="1" x14ac:dyDescent="0.25">
      <c r="A473" s="59"/>
      <c r="B473" s="59"/>
      <c r="C473" s="107" t="s">
        <v>379</v>
      </c>
      <c r="D473" s="107"/>
      <c r="E473" s="107"/>
      <c r="F473" s="107"/>
      <c r="G473" s="107"/>
      <c r="H473" s="107"/>
    </row>
    <row r="474" spans="1:8" s="12" customFormat="1" ht="5.25" customHeight="1" x14ac:dyDescent="0.25">
      <c r="A474" s="9"/>
      <c r="B474" s="9"/>
      <c r="C474" s="3"/>
      <c r="D474" s="3"/>
      <c r="E474" s="3"/>
      <c r="F474" s="3"/>
      <c r="G474" s="3"/>
      <c r="H474" s="3"/>
    </row>
    <row r="475" spans="1:8" s="4" customFormat="1" ht="21.75" customHeight="1" x14ac:dyDescent="0.25">
      <c r="A475" s="20"/>
      <c r="B475" s="20">
        <v>855</v>
      </c>
      <c r="C475" s="21" t="s">
        <v>380</v>
      </c>
      <c r="D475" s="23">
        <v>19567860.379999999</v>
      </c>
      <c r="E475" s="23">
        <f>E476</f>
        <v>0</v>
      </c>
      <c r="F475" s="23">
        <f>F476</f>
        <v>999998</v>
      </c>
      <c r="G475" s="23">
        <f>G476</f>
        <v>0</v>
      </c>
      <c r="H475" s="23">
        <f>D475+E475-F475</f>
        <v>18567862.379999999</v>
      </c>
    </row>
    <row r="476" spans="1:8" s="12" customFormat="1" ht="16.5" customHeight="1" x14ac:dyDescent="0.25">
      <c r="A476" s="9"/>
      <c r="B476" s="24" t="s">
        <v>381</v>
      </c>
      <c r="C476" s="25" t="s">
        <v>32</v>
      </c>
      <c r="D476" s="11">
        <v>14817992</v>
      </c>
      <c r="E476" s="11">
        <v>0</v>
      </c>
      <c r="F476" s="11">
        <v>999998</v>
      </c>
      <c r="G476" s="11">
        <v>0</v>
      </c>
      <c r="H476" s="11">
        <f>D476+E476-F476</f>
        <v>13817994</v>
      </c>
    </row>
    <row r="477" spans="1:8" s="12" customFormat="1" ht="42" customHeight="1" x14ac:dyDescent="0.25">
      <c r="A477" s="9"/>
      <c r="B477" s="67"/>
      <c r="C477" s="107" t="s">
        <v>382</v>
      </c>
      <c r="D477" s="107"/>
      <c r="E477" s="107"/>
      <c r="F477" s="107"/>
      <c r="G477" s="107"/>
      <c r="H477" s="107"/>
    </row>
    <row r="478" spans="1:8" s="12" customFormat="1" ht="3.75" customHeight="1" x14ac:dyDescent="0.25">
      <c r="A478" s="9"/>
      <c r="B478" s="9"/>
      <c r="C478" s="3"/>
      <c r="D478" s="3"/>
      <c r="E478" s="3"/>
      <c r="F478" s="3"/>
      <c r="G478" s="3"/>
      <c r="H478" s="3"/>
    </row>
    <row r="479" spans="1:8" s="56" customFormat="1" ht="21.75" customHeight="1" x14ac:dyDescent="0.25">
      <c r="A479" s="20"/>
      <c r="B479" s="20">
        <v>900</v>
      </c>
      <c r="C479" s="21" t="s">
        <v>383</v>
      </c>
      <c r="D479" s="23">
        <v>22885962.800000001</v>
      </c>
      <c r="E479" s="23">
        <f>E480</f>
        <v>185915</v>
      </c>
      <c r="F479" s="23">
        <f>F480</f>
        <v>19094</v>
      </c>
      <c r="G479" s="23">
        <f>G480</f>
        <v>36005</v>
      </c>
      <c r="H479" s="23">
        <f>D479+E479-F479</f>
        <v>23052783.800000001</v>
      </c>
    </row>
    <row r="480" spans="1:8" s="12" customFormat="1" ht="18" customHeight="1" x14ac:dyDescent="0.25">
      <c r="A480" s="9"/>
      <c r="B480" s="24" t="s">
        <v>384</v>
      </c>
      <c r="C480" s="25" t="s">
        <v>32</v>
      </c>
      <c r="D480" s="11">
        <v>20169837</v>
      </c>
      <c r="E480" s="11">
        <v>185915</v>
      </c>
      <c r="F480" s="11">
        <v>19094</v>
      </c>
      <c r="G480" s="11">
        <v>36005</v>
      </c>
      <c r="H480" s="11">
        <f>D480+E480-F480</f>
        <v>20336658</v>
      </c>
    </row>
    <row r="481" spans="1:8" s="4" customFormat="1" ht="27" customHeight="1" x14ac:dyDescent="0.2">
      <c r="A481" s="59"/>
      <c r="B481" s="9"/>
      <c r="C481" s="108" t="s">
        <v>341</v>
      </c>
      <c r="D481" s="108"/>
      <c r="E481" s="108"/>
      <c r="F481" s="108"/>
      <c r="G481" s="108"/>
      <c r="H481" s="108"/>
    </row>
    <row r="482" spans="1:8" s="12" customFormat="1" ht="28.5" customHeight="1" x14ac:dyDescent="0.25">
      <c r="A482" s="9"/>
      <c r="B482" s="9"/>
      <c r="C482" s="107" t="s">
        <v>385</v>
      </c>
      <c r="D482" s="107"/>
      <c r="E482" s="107"/>
      <c r="F482" s="107"/>
      <c r="G482" s="107"/>
      <c r="H482" s="107"/>
    </row>
    <row r="483" spans="1:8" s="12" customFormat="1" ht="14.25" customHeight="1" x14ac:dyDescent="0.25">
      <c r="A483" s="9"/>
      <c r="B483" s="9"/>
      <c r="C483" s="107" t="s">
        <v>386</v>
      </c>
      <c r="D483" s="107"/>
      <c r="E483" s="107"/>
      <c r="F483" s="107"/>
      <c r="G483" s="107"/>
      <c r="H483" s="107"/>
    </row>
    <row r="484" spans="1:8" s="12" customFormat="1" ht="15.75" customHeight="1" x14ac:dyDescent="0.25">
      <c r="A484" s="9"/>
      <c r="B484" s="9"/>
      <c r="C484" s="107" t="s">
        <v>387</v>
      </c>
      <c r="D484" s="107"/>
      <c r="E484" s="107"/>
      <c r="F484" s="107"/>
      <c r="G484" s="107"/>
      <c r="H484" s="107"/>
    </row>
    <row r="485" spans="1:8" s="12" customFormat="1" ht="14.25" customHeight="1" x14ac:dyDescent="0.25">
      <c r="A485" s="9"/>
      <c r="B485" s="9"/>
      <c r="C485" s="107" t="s">
        <v>388</v>
      </c>
      <c r="D485" s="107"/>
      <c r="E485" s="107"/>
      <c r="F485" s="107"/>
      <c r="G485" s="107"/>
      <c r="H485" s="107"/>
    </row>
    <row r="486" spans="1:8" s="12" customFormat="1" ht="24.75" customHeight="1" x14ac:dyDescent="0.25">
      <c r="A486" s="9"/>
      <c r="B486" s="9"/>
      <c r="C486" s="107" t="s">
        <v>389</v>
      </c>
      <c r="D486" s="107"/>
      <c r="E486" s="107"/>
      <c r="F486" s="107"/>
      <c r="G486" s="107"/>
      <c r="H486" s="107"/>
    </row>
    <row r="487" spans="1:8" s="12" customFormat="1" ht="26.25" customHeight="1" x14ac:dyDescent="0.25">
      <c r="A487" s="9"/>
      <c r="B487" s="9"/>
      <c r="C487" s="107" t="s">
        <v>390</v>
      </c>
      <c r="D487" s="107"/>
      <c r="E487" s="107"/>
      <c r="F487" s="107"/>
      <c r="G487" s="107"/>
      <c r="H487" s="107"/>
    </row>
    <row r="488" spans="1:8" s="12" customFormat="1" ht="54" customHeight="1" x14ac:dyDescent="0.25">
      <c r="A488" s="9"/>
      <c r="B488" s="9"/>
      <c r="C488" s="107" t="s">
        <v>391</v>
      </c>
      <c r="D488" s="107"/>
      <c r="E488" s="107"/>
      <c r="F488" s="107"/>
      <c r="G488" s="107"/>
      <c r="H488" s="107"/>
    </row>
    <row r="489" spans="1:8" s="12" customFormat="1" ht="4.5" customHeight="1" x14ac:dyDescent="0.25">
      <c r="A489" s="9"/>
      <c r="B489" s="9"/>
      <c r="C489" s="3"/>
      <c r="D489" s="3"/>
      <c r="E489" s="3"/>
      <c r="F489" s="3"/>
      <c r="G489" s="3"/>
      <c r="H489" s="3"/>
    </row>
    <row r="490" spans="1:8" s="56" customFormat="1" ht="21.75" customHeight="1" x14ac:dyDescent="0.25">
      <c r="A490" s="82"/>
      <c r="B490" s="82">
        <v>921</v>
      </c>
      <c r="C490" s="83" t="s">
        <v>131</v>
      </c>
      <c r="D490" s="84">
        <v>269721173</v>
      </c>
      <c r="E490" s="84">
        <f>E491+E498+E524+E530+E518+E496+E513</f>
        <v>4166344</v>
      </c>
      <c r="F490" s="84">
        <f>F491+F498+F524+F530+F518+F496+F513</f>
        <v>5772198</v>
      </c>
      <c r="G490" s="84">
        <f>G491+G498+G524+G530+G518+G496+G513</f>
        <v>85000</v>
      </c>
      <c r="H490" s="84">
        <f>D490+E490-F490</f>
        <v>268115319</v>
      </c>
    </row>
    <row r="491" spans="1:8" s="12" customFormat="1" ht="18" customHeight="1" x14ac:dyDescent="0.25">
      <c r="A491" s="9"/>
      <c r="B491" s="9">
        <v>92106</v>
      </c>
      <c r="C491" s="25" t="s">
        <v>392</v>
      </c>
      <c r="D491" s="11">
        <v>96236926</v>
      </c>
      <c r="E491" s="11">
        <v>1740875</v>
      </c>
      <c r="F491" s="11">
        <v>0</v>
      </c>
      <c r="G491" s="11">
        <v>0</v>
      </c>
      <c r="H491" s="11">
        <f>D491+E491-F491</f>
        <v>97977801</v>
      </c>
    </row>
    <row r="492" spans="1:8" s="12" customFormat="1" ht="13.5" customHeight="1" x14ac:dyDescent="0.25">
      <c r="A492" s="9"/>
      <c r="B492" s="9"/>
      <c r="C492" s="107" t="s">
        <v>393</v>
      </c>
      <c r="D492" s="107"/>
      <c r="E492" s="107"/>
      <c r="F492" s="107"/>
      <c r="G492" s="107"/>
      <c r="H492" s="107"/>
    </row>
    <row r="493" spans="1:8" s="12" customFormat="1" ht="14.25" customHeight="1" x14ac:dyDescent="0.25">
      <c r="A493" s="9"/>
      <c r="B493" s="9"/>
      <c r="C493" s="107" t="s">
        <v>394</v>
      </c>
      <c r="D493" s="107"/>
      <c r="E493" s="107"/>
      <c r="F493" s="107"/>
      <c r="G493" s="107"/>
      <c r="H493" s="107"/>
    </row>
    <row r="494" spans="1:8" s="12" customFormat="1" ht="27" customHeight="1" x14ac:dyDescent="0.25">
      <c r="A494" s="9"/>
      <c r="B494" s="9"/>
      <c r="C494" s="107" t="s">
        <v>395</v>
      </c>
      <c r="D494" s="107"/>
      <c r="E494" s="107"/>
      <c r="F494" s="107"/>
      <c r="G494" s="107"/>
      <c r="H494" s="107"/>
    </row>
    <row r="495" spans="1:8" s="12" customFormat="1" ht="27" customHeight="1" x14ac:dyDescent="0.25">
      <c r="A495" s="9"/>
      <c r="B495" s="9"/>
      <c r="C495" s="107" t="s">
        <v>396</v>
      </c>
      <c r="D495" s="107"/>
      <c r="E495" s="107"/>
      <c r="F495" s="107"/>
      <c r="G495" s="107"/>
      <c r="H495" s="107"/>
    </row>
    <row r="496" spans="1:8" s="12" customFormat="1" ht="19.5" customHeight="1" x14ac:dyDescent="0.25">
      <c r="A496" s="9"/>
      <c r="B496" s="9">
        <v>92108</v>
      </c>
      <c r="C496" s="25" t="s">
        <v>397</v>
      </c>
      <c r="D496" s="11">
        <v>16615769</v>
      </c>
      <c r="E496" s="11">
        <v>200100</v>
      </c>
      <c r="F496" s="11">
        <v>0</v>
      </c>
      <c r="G496" s="11">
        <v>0</v>
      </c>
      <c r="H496" s="11">
        <f>D496+E496-F496</f>
        <v>16815869</v>
      </c>
    </row>
    <row r="497" spans="1:8" s="12" customFormat="1" ht="27.75" customHeight="1" x14ac:dyDescent="0.25">
      <c r="A497" s="9"/>
      <c r="B497" s="9"/>
      <c r="C497" s="107" t="s">
        <v>398</v>
      </c>
      <c r="D497" s="107"/>
      <c r="E497" s="107"/>
      <c r="F497" s="107"/>
      <c r="G497" s="107"/>
      <c r="H497" s="107"/>
    </row>
    <row r="498" spans="1:8" s="12" customFormat="1" ht="18" customHeight="1" x14ac:dyDescent="0.25">
      <c r="A498" s="9"/>
      <c r="B498" s="9">
        <v>92109</v>
      </c>
      <c r="C498" s="25" t="s">
        <v>399</v>
      </c>
      <c r="D498" s="11">
        <v>30164585</v>
      </c>
      <c r="E498" s="11">
        <v>591584</v>
      </c>
      <c r="F498" s="11">
        <v>5367942</v>
      </c>
      <c r="G498" s="11">
        <v>25000</v>
      </c>
      <c r="H498" s="11">
        <f>D498+E498-F498</f>
        <v>25388227</v>
      </c>
    </row>
    <row r="499" spans="1:8" s="12" customFormat="1" ht="13.5" customHeight="1" x14ac:dyDescent="0.25">
      <c r="A499" s="9"/>
      <c r="B499" s="9"/>
      <c r="C499" s="107" t="s">
        <v>393</v>
      </c>
      <c r="D499" s="107"/>
      <c r="E499" s="107"/>
      <c r="F499" s="107"/>
      <c r="G499" s="107"/>
      <c r="H499" s="107"/>
    </row>
    <row r="500" spans="1:8" s="12" customFormat="1" ht="14.25" customHeight="1" x14ac:dyDescent="0.25">
      <c r="A500" s="9"/>
      <c r="B500" s="9"/>
      <c r="C500" s="107" t="s">
        <v>400</v>
      </c>
      <c r="D500" s="107"/>
      <c r="E500" s="107"/>
      <c r="F500" s="107"/>
      <c r="G500" s="107"/>
      <c r="H500" s="107"/>
    </row>
    <row r="501" spans="1:8" s="12" customFormat="1" ht="14.25" customHeight="1" x14ac:dyDescent="0.25">
      <c r="A501" s="9"/>
      <c r="B501" s="9"/>
      <c r="C501" s="107" t="s">
        <v>401</v>
      </c>
      <c r="D501" s="107"/>
      <c r="E501" s="107"/>
      <c r="F501" s="107"/>
      <c r="G501" s="107"/>
      <c r="H501" s="107"/>
    </row>
    <row r="502" spans="1:8" s="12" customFormat="1" ht="26.25" customHeight="1" x14ac:dyDescent="0.25">
      <c r="A502" s="9"/>
      <c r="B502" s="9"/>
      <c r="C502" s="107" t="s">
        <v>402</v>
      </c>
      <c r="D502" s="107"/>
      <c r="E502" s="107"/>
      <c r="F502" s="107"/>
      <c r="G502" s="107"/>
      <c r="H502" s="107"/>
    </row>
    <row r="503" spans="1:8" s="12" customFormat="1" ht="40.5" customHeight="1" x14ac:dyDescent="0.25">
      <c r="A503" s="9"/>
      <c r="B503" s="9"/>
      <c r="C503" s="107" t="s">
        <v>403</v>
      </c>
      <c r="D503" s="107"/>
      <c r="E503" s="107"/>
      <c r="F503" s="107"/>
      <c r="G503" s="107"/>
      <c r="H503" s="107"/>
    </row>
    <row r="504" spans="1:8" s="12" customFormat="1" ht="13.5" customHeight="1" x14ac:dyDescent="0.25">
      <c r="A504" s="9"/>
      <c r="B504" s="9"/>
      <c r="C504" s="107" t="s">
        <v>404</v>
      </c>
      <c r="D504" s="107"/>
      <c r="E504" s="107"/>
      <c r="F504" s="107"/>
      <c r="G504" s="107"/>
      <c r="H504" s="107"/>
    </row>
    <row r="505" spans="1:8" s="12" customFormat="1" ht="13.5" customHeight="1" x14ac:dyDescent="0.25">
      <c r="A505" s="9"/>
      <c r="B505" s="9"/>
      <c r="C505" s="107" t="s">
        <v>405</v>
      </c>
      <c r="D505" s="107"/>
      <c r="E505" s="107"/>
      <c r="F505" s="107"/>
      <c r="G505" s="107"/>
      <c r="H505" s="107"/>
    </row>
    <row r="506" spans="1:8" s="12" customFormat="1" ht="54" customHeight="1" x14ac:dyDescent="0.25">
      <c r="A506" s="9"/>
      <c r="B506" s="9"/>
      <c r="C506" s="107" t="s">
        <v>406</v>
      </c>
      <c r="D506" s="107"/>
      <c r="E506" s="107"/>
      <c r="F506" s="107"/>
      <c r="G506" s="107"/>
      <c r="H506" s="107"/>
    </row>
    <row r="507" spans="1:8" s="12" customFormat="1" ht="15" customHeight="1" x14ac:dyDescent="0.2">
      <c r="A507" s="9"/>
      <c r="B507" s="9"/>
      <c r="C507" s="108" t="s">
        <v>407</v>
      </c>
      <c r="D507" s="108"/>
      <c r="E507" s="108"/>
      <c r="F507" s="108"/>
      <c r="G507" s="108"/>
      <c r="H507" s="108"/>
    </row>
    <row r="508" spans="1:8" s="12" customFormat="1" ht="27" customHeight="1" x14ac:dyDescent="0.25">
      <c r="A508" s="9"/>
      <c r="B508" s="9"/>
      <c r="C508" s="107" t="s">
        <v>408</v>
      </c>
      <c r="D508" s="107"/>
      <c r="E508" s="107"/>
      <c r="F508" s="107"/>
      <c r="G508" s="107"/>
      <c r="H508" s="107"/>
    </row>
    <row r="509" spans="1:8" s="5" customFormat="1" ht="27" customHeight="1" x14ac:dyDescent="0.25">
      <c r="A509" s="58"/>
      <c r="B509" s="58"/>
      <c r="C509" s="107" t="s">
        <v>409</v>
      </c>
      <c r="D509" s="107"/>
      <c r="E509" s="107"/>
      <c r="F509" s="107"/>
      <c r="G509" s="107"/>
      <c r="H509" s="107"/>
    </row>
    <row r="510" spans="1:8" s="12" customFormat="1" ht="65.25" customHeight="1" x14ac:dyDescent="0.25">
      <c r="A510" s="9"/>
      <c r="B510" s="9"/>
      <c r="C510" s="107" t="s">
        <v>410</v>
      </c>
      <c r="D510" s="107"/>
      <c r="E510" s="107"/>
      <c r="F510" s="107"/>
      <c r="G510" s="107"/>
      <c r="H510" s="107"/>
    </row>
    <row r="511" spans="1:8" s="12" customFormat="1" ht="90" customHeight="1" x14ac:dyDescent="0.25">
      <c r="A511" s="9"/>
      <c r="B511" s="9"/>
      <c r="C511" s="107" t="s">
        <v>411</v>
      </c>
      <c r="D511" s="107"/>
      <c r="E511" s="107"/>
      <c r="F511" s="107"/>
      <c r="G511" s="107"/>
      <c r="H511" s="107"/>
    </row>
    <row r="512" spans="1:8" s="12" customFormat="1" ht="67.5" customHeight="1" x14ac:dyDescent="0.25">
      <c r="A512" s="9"/>
      <c r="B512" s="9"/>
      <c r="C512" s="107" t="s">
        <v>412</v>
      </c>
      <c r="D512" s="107"/>
      <c r="E512" s="107"/>
      <c r="F512" s="107"/>
      <c r="G512" s="107"/>
      <c r="H512" s="107"/>
    </row>
    <row r="513" spans="1:8" s="12" customFormat="1" ht="15" customHeight="1" x14ac:dyDescent="0.25">
      <c r="A513" s="9"/>
      <c r="B513" s="9">
        <v>92110</v>
      </c>
      <c r="C513" s="25" t="s">
        <v>413</v>
      </c>
      <c r="D513" s="11">
        <v>4950029</v>
      </c>
      <c r="E513" s="11">
        <v>185112</v>
      </c>
      <c r="F513" s="11">
        <v>199366</v>
      </c>
      <c r="G513" s="11">
        <v>0</v>
      </c>
      <c r="H513" s="11">
        <f>D513+E513-F513</f>
        <v>4935775</v>
      </c>
    </row>
    <row r="514" spans="1:8" s="12" customFormat="1" ht="14.25" customHeight="1" x14ac:dyDescent="0.25">
      <c r="A514" s="9"/>
      <c r="B514" s="9"/>
      <c r="C514" s="107" t="s">
        <v>393</v>
      </c>
      <c r="D514" s="107"/>
      <c r="E514" s="107"/>
      <c r="F514" s="107"/>
      <c r="G514" s="107"/>
      <c r="H514" s="107"/>
    </row>
    <row r="515" spans="1:8" s="12" customFormat="1" ht="39.75" customHeight="1" x14ac:dyDescent="0.25">
      <c r="A515" s="9"/>
      <c r="B515" s="9"/>
      <c r="C515" s="107" t="s">
        <v>414</v>
      </c>
      <c r="D515" s="107"/>
      <c r="E515" s="107"/>
      <c r="F515" s="107"/>
      <c r="G515" s="107"/>
      <c r="H515" s="107"/>
    </row>
    <row r="516" spans="1:8" s="12" customFormat="1" ht="40.5" customHeight="1" x14ac:dyDescent="0.25">
      <c r="A516" s="9"/>
      <c r="B516" s="9"/>
      <c r="C516" s="107" t="s">
        <v>415</v>
      </c>
      <c r="D516" s="107"/>
      <c r="E516" s="107"/>
      <c r="F516" s="107"/>
      <c r="G516" s="107"/>
      <c r="H516" s="107"/>
    </row>
    <row r="517" spans="1:8" s="5" customFormat="1" ht="42" customHeight="1" x14ac:dyDescent="0.25">
      <c r="A517" s="58"/>
      <c r="B517" s="58"/>
      <c r="C517" s="107" t="s">
        <v>416</v>
      </c>
      <c r="D517" s="107"/>
      <c r="E517" s="107"/>
      <c r="F517" s="107"/>
      <c r="G517" s="107"/>
      <c r="H517" s="107"/>
    </row>
    <row r="518" spans="1:8" s="12" customFormat="1" ht="16.5" customHeight="1" x14ac:dyDescent="0.25">
      <c r="A518" s="9"/>
      <c r="B518" s="9">
        <v>92116</v>
      </c>
      <c r="C518" s="25" t="s">
        <v>132</v>
      </c>
      <c r="D518" s="11">
        <v>44992048</v>
      </c>
      <c r="E518" s="11">
        <v>604715</v>
      </c>
      <c r="F518" s="11">
        <v>0</v>
      </c>
      <c r="G518" s="11">
        <v>0</v>
      </c>
      <c r="H518" s="11">
        <f>D518+E518-F518</f>
        <v>45596763</v>
      </c>
    </row>
    <row r="519" spans="1:8" s="12" customFormat="1" ht="13.5" customHeight="1" x14ac:dyDescent="0.25">
      <c r="A519" s="9"/>
      <c r="B519" s="9"/>
      <c r="C519" s="107" t="s">
        <v>393</v>
      </c>
      <c r="D519" s="107"/>
      <c r="E519" s="107"/>
      <c r="F519" s="107"/>
      <c r="G519" s="107"/>
      <c r="H519" s="107"/>
    </row>
    <row r="520" spans="1:8" s="12" customFormat="1" ht="13.5" customHeight="1" x14ac:dyDescent="0.25">
      <c r="A520" s="9"/>
      <c r="B520" s="9"/>
      <c r="C520" s="107" t="s">
        <v>417</v>
      </c>
      <c r="D520" s="107"/>
      <c r="E520" s="107"/>
      <c r="F520" s="107"/>
      <c r="G520" s="107"/>
      <c r="H520" s="107"/>
    </row>
    <row r="521" spans="1:8" s="12" customFormat="1" ht="13.5" customHeight="1" x14ac:dyDescent="0.25">
      <c r="A521" s="9"/>
      <c r="B521" s="9"/>
      <c r="C521" s="107" t="s">
        <v>418</v>
      </c>
      <c r="D521" s="107"/>
      <c r="E521" s="107"/>
      <c r="F521" s="107"/>
      <c r="G521" s="107"/>
      <c r="H521" s="107"/>
    </row>
    <row r="522" spans="1:8" s="12" customFormat="1" ht="13.5" customHeight="1" x14ac:dyDescent="0.25">
      <c r="A522" s="9"/>
      <c r="B522" s="9"/>
      <c r="C522" s="107" t="s">
        <v>419</v>
      </c>
      <c r="D522" s="107"/>
      <c r="E522" s="107"/>
      <c r="F522" s="107"/>
      <c r="G522" s="107"/>
      <c r="H522" s="107"/>
    </row>
    <row r="523" spans="1:8" s="5" customFormat="1" ht="40.5" customHeight="1" x14ac:dyDescent="0.25">
      <c r="A523" s="58"/>
      <c r="B523" s="58"/>
      <c r="C523" s="107" t="s">
        <v>420</v>
      </c>
      <c r="D523" s="107"/>
      <c r="E523" s="107"/>
      <c r="F523" s="107"/>
      <c r="G523" s="107"/>
      <c r="H523" s="107"/>
    </row>
    <row r="524" spans="1:8" s="12" customFormat="1" ht="15.75" customHeight="1" x14ac:dyDescent="0.25">
      <c r="A524" s="9"/>
      <c r="B524" s="9">
        <v>92118</v>
      </c>
      <c r="C524" s="25" t="s">
        <v>421</v>
      </c>
      <c r="D524" s="11">
        <v>26781945</v>
      </c>
      <c r="E524" s="11">
        <v>468458</v>
      </c>
      <c r="F524" s="11">
        <v>14200</v>
      </c>
      <c r="G524" s="11">
        <v>0</v>
      </c>
      <c r="H524" s="11">
        <f>D524+E524-F524</f>
        <v>27236203</v>
      </c>
    </row>
    <row r="525" spans="1:8" s="12" customFormat="1" ht="13.5" customHeight="1" x14ac:dyDescent="0.25">
      <c r="A525" s="9"/>
      <c r="B525" s="9"/>
      <c r="C525" s="107" t="s">
        <v>393</v>
      </c>
      <c r="D525" s="107"/>
      <c r="E525" s="107"/>
      <c r="F525" s="107"/>
      <c r="G525" s="107"/>
      <c r="H525" s="107"/>
    </row>
    <row r="526" spans="1:8" s="12" customFormat="1" ht="15" customHeight="1" x14ac:dyDescent="0.25">
      <c r="A526" s="9"/>
      <c r="B526" s="9"/>
      <c r="C526" s="107" t="s">
        <v>422</v>
      </c>
      <c r="D526" s="107"/>
      <c r="E526" s="107"/>
      <c r="F526" s="107"/>
      <c r="G526" s="107"/>
      <c r="H526" s="107"/>
    </row>
    <row r="527" spans="1:8" s="12" customFormat="1" ht="40.5" customHeight="1" x14ac:dyDescent="0.25">
      <c r="A527" s="9"/>
      <c r="B527" s="9"/>
      <c r="C527" s="107" t="s">
        <v>423</v>
      </c>
      <c r="D527" s="107"/>
      <c r="E527" s="107"/>
      <c r="F527" s="107"/>
      <c r="G527" s="107"/>
      <c r="H527" s="107"/>
    </row>
    <row r="528" spans="1:8" s="12" customFormat="1" ht="13.5" customHeight="1" x14ac:dyDescent="0.25">
      <c r="A528" s="9"/>
      <c r="B528" s="9"/>
      <c r="C528" s="107" t="s">
        <v>424</v>
      </c>
      <c r="D528" s="107"/>
      <c r="E528" s="107"/>
      <c r="F528" s="107"/>
      <c r="G528" s="107"/>
      <c r="H528" s="107"/>
    </row>
    <row r="529" spans="1:8" s="12" customFormat="1" ht="30" customHeight="1" x14ac:dyDescent="0.25">
      <c r="A529" s="9"/>
      <c r="B529" s="9"/>
      <c r="C529" s="107" t="s">
        <v>425</v>
      </c>
      <c r="D529" s="107"/>
      <c r="E529" s="107"/>
      <c r="F529" s="107"/>
      <c r="G529" s="107"/>
      <c r="H529" s="107"/>
    </row>
    <row r="530" spans="1:8" s="12" customFormat="1" ht="18.75" customHeight="1" x14ac:dyDescent="0.25">
      <c r="A530" s="9"/>
      <c r="B530" s="9">
        <v>92195</v>
      </c>
      <c r="C530" s="25" t="s">
        <v>32</v>
      </c>
      <c r="D530" s="11">
        <v>31019839</v>
      </c>
      <c r="E530" s="11">
        <v>375500</v>
      </c>
      <c r="F530" s="11">
        <v>190690</v>
      </c>
      <c r="G530" s="11">
        <v>60000</v>
      </c>
      <c r="H530" s="11">
        <f>D530+E530-F530</f>
        <v>31204649</v>
      </c>
    </row>
    <row r="531" spans="1:8" s="12" customFormat="1" ht="14.25" customHeight="1" x14ac:dyDescent="0.2">
      <c r="A531" s="9"/>
      <c r="B531" s="9"/>
      <c r="C531" s="108" t="s">
        <v>246</v>
      </c>
      <c r="D531" s="108"/>
      <c r="E531" s="108"/>
      <c r="F531" s="108"/>
      <c r="G531" s="108"/>
      <c r="H531" s="108"/>
    </row>
    <row r="532" spans="1:8" s="12" customFormat="1" ht="27.75" customHeight="1" x14ac:dyDescent="0.25">
      <c r="A532" s="9"/>
      <c r="B532" s="9"/>
      <c r="C532" s="107" t="s">
        <v>426</v>
      </c>
      <c r="D532" s="107"/>
      <c r="E532" s="107"/>
      <c r="F532" s="107"/>
      <c r="G532" s="107"/>
      <c r="H532" s="107"/>
    </row>
    <row r="533" spans="1:8" s="12" customFormat="1" ht="42" customHeight="1" x14ac:dyDescent="0.25">
      <c r="A533" s="9"/>
      <c r="B533" s="9"/>
      <c r="C533" s="107" t="s">
        <v>427</v>
      </c>
      <c r="D533" s="107"/>
      <c r="E533" s="107"/>
      <c r="F533" s="107"/>
      <c r="G533" s="107"/>
      <c r="H533" s="107"/>
    </row>
    <row r="534" spans="1:8" s="12" customFormat="1" ht="30.75" customHeight="1" x14ac:dyDescent="0.25">
      <c r="A534" s="9"/>
      <c r="B534" s="67"/>
      <c r="C534" s="107" t="s">
        <v>428</v>
      </c>
      <c r="D534" s="107"/>
      <c r="E534" s="107"/>
      <c r="F534" s="107"/>
      <c r="G534" s="107"/>
      <c r="H534" s="107"/>
    </row>
    <row r="535" spans="1:8" s="4" customFormat="1" ht="4.5" customHeight="1" x14ac:dyDescent="0.25">
      <c r="A535" s="59"/>
      <c r="B535" s="59"/>
      <c r="C535" s="3"/>
      <c r="D535" s="3"/>
      <c r="E535" s="3"/>
      <c r="F535" s="3"/>
      <c r="G535" s="3"/>
      <c r="H535" s="3"/>
    </row>
    <row r="536" spans="1:8" s="4" customFormat="1" ht="30" customHeight="1" x14ac:dyDescent="0.25">
      <c r="A536" s="20"/>
      <c r="B536" s="34">
        <v>925</v>
      </c>
      <c r="C536" s="60" t="s">
        <v>134</v>
      </c>
      <c r="D536" s="35">
        <v>11676575</v>
      </c>
      <c r="E536" s="35">
        <f>E537</f>
        <v>44177</v>
      </c>
      <c r="F536" s="35">
        <f>F537</f>
        <v>1058536</v>
      </c>
      <c r="G536" s="35">
        <f>G537</f>
        <v>68671</v>
      </c>
      <c r="H536" s="35">
        <f>D536+E536-F536</f>
        <v>10662216</v>
      </c>
    </row>
    <row r="537" spans="1:8" s="12" customFormat="1" ht="21" customHeight="1" x14ac:dyDescent="0.25">
      <c r="A537" s="9"/>
      <c r="B537" s="9">
        <v>92502</v>
      </c>
      <c r="C537" s="25" t="s">
        <v>429</v>
      </c>
      <c r="D537" s="11">
        <v>11676575</v>
      </c>
      <c r="E537" s="11">
        <v>44177</v>
      </c>
      <c r="F537" s="11">
        <v>1058536</v>
      </c>
      <c r="G537" s="11">
        <v>68671</v>
      </c>
      <c r="H537" s="11">
        <f>D537+E537-F537</f>
        <v>10662216</v>
      </c>
    </row>
    <row r="538" spans="1:8" s="12" customFormat="1" ht="13.5" customHeight="1" x14ac:dyDescent="0.2">
      <c r="A538" s="9"/>
      <c r="B538" s="9"/>
      <c r="C538" s="108" t="s">
        <v>430</v>
      </c>
      <c r="D538" s="108"/>
      <c r="E538" s="108"/>
      <c r="F538" s="108"/>
      <c r="G538" s="108"/>
      <c r="H538" s="108"/>
    </row>
    <row r="539" spans="1:8" s="12" customFormat="1" ht="13.5" customHeight="1" x14ac:dyDescent="0.2">
      <c r="A539" s="9"/>
      <c r="B539" s="9"/>
      <c r="C539" s="108" t="s">
        <v>224</v>
      </c>
      <c r="D539" s="108"/>
      <c r="E539" s="108"/>
      <c r="F539" s="108"/>
      <c r="G539" s="108"/>
      <c r="H539" s="108"/>
    </row>
    <row r="540" spans="1:8" s="12" customFormat="1" ht="13.5" customHeight="1" x14ac:dyDescent="0.25">
      <c r="A540" s="9"/>
      <c r="B540" s="9"/>
      <c r="C540" s="107" t="s">
        <v>431</v>
      </c>
      <c r="D540" s="107"/>
      <c r="E540" s="107"/>
      <c r="F540" s="107"/>
      <c r="G540" s="107"/>
      <c r="H540" s="107"/>
    </row>
    <row r="541" spans="1:8" s="12" customFormat="1" ht="13.5" customHeight="1" x14ac:dyDescent="0.25">
      <c r="A541" s="9"/>
      <c r="B541" s="9"/>
      <c r="C541" s="107" t="s">
        <v>432</v>
      </c>
      <c r="D541" s="107"/>
      <c r="E541" s="107"/>
      <c r="F541" s="107"/>
      <c r="G541" s="107"/>
      <c r="H541" s="107"/>
    </row>
    <row r="542" spans="1:8" s="12" customFormat="1" ht="13.5" customHeight="1" x14ac:dyDescent="0.25">
      <c r="A542" s="9"/>
      <c r="B542" s="9"/>
      <c r="C542" s="107" t="s">
        <v>433</v>
      </c>
      <c r="D542" s="107"/>
      <c r="E542" s="107"/>
      <c r="F542" s="107"/>
      <c r="G542" s="107"/>
      <c r="H542" s="107"/>
    </row>
    <row r="543" spans="1:8" s="12" customFormat="1" ht="25.5" customHeight="1" x14ac:dyDescent="0.25">
      <c r="A543" s="9"/>
      <c r="B543" s="9"/>
      <c r="C543" s="107" t="s">
        <v>434</v>
      </c>
      <c r="D543" s="107"/>
      <c r="E543" s="107"/>
      <c r="F543" s="107"/>
      <c r="G543" s="107"/>
      <c r="H543" s="107"/>
    </row>
    <row r="544" spans="1:8" s="12" customFormat="1" ht="26.25" customHeight="1" x14ac:dyDescent="0.25">
      <c r="A544" s="9"/>
      <c r="B544" s="9"/>
      <c r="C544" s="107" t="s">
        <v>435</v>
      </c>
      <c r="D544" s="107"/>
      <c r="E544" s="107"/>
      <c r="F544" s="107"/>
      <c r="G544" s="107"/>
      <c r="H544" s="107"/>
    </row>
    <row r="545" spans="1:8" s="12" customFormat="1" ht="13.5" customHeight="1" x14ac:dyDescent="0.25">
      <c r="A545" s="9"/>
      <c r="B545" s="9"/>
      <c r="C545" s="107" t="s">
        <v>436</v>
      </c>
      <c r="D545" s="107"/>
      <c r="E545" s="107"/>
      <c r="F545" s="107"/>
      <c r="G545" s="107"/>
      <c r="H545" s="107"/>
    </row>
    <row r="546" spans="1:8" s="12" customFormat="1" ht="13.5" customHeight="1" x14ac:dyDescent="0.25">
      <c r="A546" s="9"/>
      <c r="B546" s="9"/>
      <c r="C546" s="107" t="s">
        <v>437</v>
      </c>
      <c r="D546" s="107"/>
      <c r="E546" s="107"/>
      <c r="F546" s="107"/>
      <c r="G546" s="107"/>
      <c r="H546" s="107"/>
    </row>
    <row r="547" spans="1:8" s="12" customFormat="1" ht="13.5" customHeight="1" x14ac:dyDescent="0.25">
      <c r="A547" s="9"/>
      <c r="B547" s="9"/>
      <c r="C547" s="107" t="s">
        <v>230</v>
      </c>
      <c r="D547" s="107"/>
      <c r="E547" s="107"/>
      <c r="F547" s="107"/>
      <c r="G547" s="107"/>
      <c r="H547" s="107"/>
    </row>
    <row r="548" spans="1:8" s="12" customFormat="1" ht="14.25" customHeight="1" x14ac:dyDescent="0.25">
      <c r="A548" s="9"/>
      <c r="B548" s="9"/>
      <c r="C548" s="107" t="s">
        <v>438</v>
      </c>
      <c r="D548" s="107"/>
      <c r="E548" s="107"/>
      <c r="F548" s="107"/>
      <c r="G548" s="107"/>
      <c r="H548" s="107"/>
    </row>
    <row r="549" spans="1:8" s="12" customFormat="1" ht="27.75" customHeight="1" x14ac:dyDescent="0.25">
      <c r="A549" s="9"/>
      <c r="B549" s="9"/>
      <c r="C549" s="107" t="s">
        <v>439</v>
      </c>
      <c r="D549" s="107"/>
      <c r="E549" s="107"/>
      <c r="F549" s="107"/>
      <c r="G549" s="107"/>
      <c r="H549" s="107"/>
    </row>
    <row r="550" spans="1:8" s="12" customFormat="1" ht="40.5" customHeight="1" x14ac:dyDescent="0.25">
      <c r="A550" s="9"/>
      <c r="B550" s="9"/>
      <c r="C550" s="107" t="s">
        <v>440</v>
      </c>
      <c r="D550" s="107"/>
      <c r="E550" s="107"/>
      <c r="F550" s="107"/>
      <c r="G550" s="107"/>
      <c r="H550" s="107"/>
    </row>
    <row r="551" spans="1:8" s="12" customFormat="1" ht="16.5" customHeight="1" x14ac:dyDescent="0.2">
      <c r="A551" s="9"/>
      <c r="B551" s="9"/>
      <c r="C551" s="108" t="s">
        <v>246</v>
      </c>
      <c r="D551" s="108"/>
      <c r="E551" s="108"/>
      <c r="F551" s="108"/>
      <c r="G551" s="108"/>
      <c r="H551" s="108"/>
    </row>
    <row r="552" spans="1:8" s="12" customFormat="1" ht="51.75" customHeight="1" x14ac:dyDescent="0.25">
      <c r="A552" s="9"/>
      <c r="B552" s="9"/>
      <c r="C552" s="107" t="s">
        <v>441</v>
      </c>
      <c r="D552" s="107"/>
      <c r="E552" s="107"/>
      <c r="F552" s="107"/>
      <c r="G552" s="107"/>
      <c r="H552" s="107"/>
    </row>
    <row r="553" spans="1:8" s="12" customFormat="1" ht="38.25" customHeight="1" x14ac:dyDescent="0.25">
      <c r="A553" s="9"/>
      <c r="B553" s="9"/>
      <c r="C553" s="107" t="s">
        <v>442</v>
      </c>
      <c r="D553" s="107"/>
      <c r="E553" s="107"/>
      <c r="F553" s="107"/>
      <c r="G553" s="107"/>
      <c r="H553" s="107"/>
    </row>
    <row r="554" spans="1:8" s="12" customFormat="1" ht="38.25" customHeight="1" x14ac:dyDescent="0.25">
      <c r="A554" s="9"/>
      <c r="B554" s="9"/>
      <c r="C554" s="107" t="s">
        <v>443</v>
      </c>
      <c r="D554" s="107"/>
      <c r="E554" s="107"/>
      <c r="F554" s="107"/>
      <c r="G554" s="107"/>
      <c r="H554" s="107"/>
    </row>
    <row r="555" spans="1:8" s="12" customFormat="1" ht="67.5" customHeight="1" x14ac:dyDescent="0.25">
      <c r="A555" s="9"/>
      <c r="B555" s="9"/>
      <c r="C555" s="107" t="s">
        <v>444</v>
      </c>
      <c r="D555" s="107"/>
      <c r="E555" s="107"/>
      <c r="F555" s="107"/>
      <c r="G555" s="107"/>
      <c r="H555" s="107"/>
    </row>
    <row r="556" spans="1:8" s="12" customFormat="1" ht="3.75" customHeight="1" x14ac:dyDescent="0.25">
      <c r="A556" s="9"/>
      <c r="B556" s="9"/>
      <c r="C556" s="3"/>
      <c r="D556" s="3"/>
      <c r="E556" s="3"/>
      <c r="F556" s="3"/>
      <c r="G556" s="3"/>
      <c r="H556" s="3"/>
    </row>
    <row r="557" spans="1:8" s="56" customFormat="1" ht="22.5" customHeight="1" x14ac:dyDescent="0.25">
      <c r="A557" s="20"/>
      <c r="B557" s="20">
        <v>926</v>
      </c>
      <c r="C557" s="21" t="s">
        <v>445</v>
      </c>
      <c r="D557" s="23">
        <v>39657283</v>
      </c>
      <c r="E557" s="23">
        <f>E558+E560</f>
        <v>388597</v>
      </c>
      <c r="F557" s="23">
        <f>F558+F560</f>
        <v>2537000</v>
      </c>
      <c r="G557" s="23">
        <f>G558+G560</f>
        <v>0</v>
      </c>
      <c r="H557" s="23">
        <f>D557+E557-F557</f>
        <v>37508880</v>
      </c>
    </row>
    <row r="558" spans="1:8" s="12" customFormat="1" ht="16.5" customHeight="1" x14ac:dyDescent="0.25">
      <c r="A558" s="9"/>
      <c r="B558" s="9">
        <v>92601</v>
      </c>
      <c r="C558" s="25" t="s">
        <v>446</v>
      </c>
      <c r="D558" s="11">
        <v>184283</v>
      </c>
      <c r="E558" s="11">
        <v>388597</v>
      </c>
      <c r="F558" s="11">
        <v>0</v>
      </c>
      <c r="G558" s="11">
        <v>0</v>
      </c>
      <c r="H558" s="11">
        <f>D558+E558-F558</f>
        <v>572880</v>
      </c>
    </row>
    <row r="559" spans="1:8" s="12" customFormat="1" ht="54" customHeight="1" x14ac:dyDescent="0.25">
      <c r="A559" s="9"/>
      <c r="B559" s="9"/>
      <c r="C559" s="107" t="s">
        <v>447</v>
      </c>
      <c r="D559" s="107"/>
      <c r="E559" s="107"/>
      <c r="F559" s="107"/>
      <c r="G559" s="107"/>
      <c r="H559" s="107"/>
    </row>
    <row r="560" spans="1:8" s="12" customFormat="1" ht="16.5" customHeight="1" x14ac:dyDescent="0.25">
      <c r="A560" s="9"/>
      <c r="B560" s="9">
        <v>92605</v>
      </c>
      <c r="C560" s="25" t="s">
        <v>448</v>
      </c>
      <c r="D560" s="11">
        <v>39473000</v>
      </c>
      <c r="E560" s="11">
        <v>0</v>
      </c>
      <c r="F560" s="11">
        <v>2537000</v>
      </c>
      <c r="G560" s="11">
        <v>0</v>
      </c>
      <c r="H560" s="11">
        <f>D560+E560-F560</f>
        <v>36936000</v>
      </c>
    </row>
    <row r="561" spans="1:8" s="4" customFormat="1" ht="27.75" customHeight="1" x14ac:dyDescent="0.25">
      <c r="A561" s="59"/>
      <c r="B561" s="59"/>
      <c r="C561" s="107" t="s">
        <v>449</v>
      </c>
      <c r="D561" s="107"/>
      <c r="E561" s="107"/>
      <c r="F561" s="107"/>
      <c r="G561" s="107"/>
      <c r="H561" s="107"/>
    </row>
    <row r="562" spans="1:8" s="12" customFormat="1" ht="3" customHeight="1" x14ac:dyDescent="0.25">
      <c r="A562" s="9"/>
      <c r="B562" s="9"/>
      <c r="C562" s="107"/>
      <c r="D562" s="107"/>
      <c r="E562" s="107"/>
      <c r="F562" s="107"/>
      <c r="G562" s="107"/>
      <c r="H562" s="107"/>
    </row>
    <row r="563" spans="1:8" s="2" customFormat="1" ht="21" customHeight="1" x14ac:dyDescent="0.25">
      <c r="A563" s="106" t="s">
        <v>450</v>
      </c>
      <c r="B563" s="106"/>
      <c r="C563" s="106"/>
      <c r="D563" s="106"/>
      <c r="E563" s="106"/>
      <c r="F563" s="106"/>
      <c r="G563" s="106"/>
      <c r="H563" s="106"/>
    </row>
    <row r="564" spans="1:8" s="86" customFormat="1" ht="18.75" customHeight="1" x14ac:dyDescent="0.25">
      <c r="A564" s="13" t="s">
        <v>17</v>
      </c>
      <c r="B564" s="116" t="s">
        <v>451</v>
      </c>
      <c r="C564" s="116"/>
      <c r="D564" s="85"/>
      <c r="E564" s="85"/>
      <c r="F564" s="85"/>
      <c r="G564" s="85"/>
      <c r="H564" s="85"/>
    </row>
    <row r="565" spans="1:8" s="2" customFormat="1" ht="27" customHeight="1" x14ac:dyDescent="0.25">
      <c r="A565" s="87" t="s">
        <v>452</v>
      </c>
      <c r="B565" s="117" t="s">
        <v>453</v>
      </c>
      <c r="C565" s="118"/>
      <c r="D565" s="88">
        <v>1926490741.3399999</v>
      </c>
      <c r="E565" s="89"/>
      <c r="F565" s="89">
        <f>F567-E566</f>
        <v>755070.90000000037</v>
      </c>
      <c r="G565" s="89"/>
      <c r="H565" s="89">
        <f t="shared" ref="H565:H575" si="0">D565+E565-F565</f>
        <v>1925735670.4399998</v>
      </c>
    </row>
    <row r="566" spans="1:8" s="2" customFormat="1" ht="27" customHeight="1" x14ac:dyDescent="0.25">
      <c r="A566" s="87" t="s">
        <v>454</v>
      </c>
      <c r="B566" s="119" t="s">
        <v>455</v>
      </c>
      <c r="C566" s="120"/>
      <c r="D566" s="88">
        <v>1690524154.9400001</v>
      </c>
      <c r="E566" s="89">
        <v>15566693.1</v>
      </c>
      <c r="F566" s="89"/>
      <c r="G566" s="89"/>
      <c r="H566" s="89">
        <f t="shared" si="0"/>
        <v>1706090848.04</v>
      </c>
    </row>
    <row r="567" spans="1:8" s="2" customFormat="1" ht="27" customHeight="1" x14ac:dyDescent="0.25">
      <c r="A567" s="87" t="s">
        <v>456</v>
      </c>
      <c r="B567" s="119" t="s">
        <v>457</v>
      </c>
      <c r="C567" s="120"/>
      <c r="D567" s="88">
        <v>235966586.40000001</v>
      </c>
      <c r="E567" s="89"/>
      <c r="F567" s="89">
        <v>16321764</v>
      </c>
      <c r="G567" s="89"/>
      <c r="H567" s="89">
        <f t="shared" si="0"/>
        <v>219644822.40000001</v>
      </c>
    </row>
    <row r="568" spans="1:8" s="2" customFormat="1" ht="27" customHeight="1" x14ac:dyDescent="0.25">
      <c r="A568" s="87" t="s">
        <v>458</v>
      </c>
      <c r="B568" s="119" t="s">
        <v>459</v>
      </c>
      <c r="C568" s="120"/>
      <c r="D568" s="88">
        <v>1987730994.74</v>
      </c>
      <c r="E568" s="89"/>
      <c r="F568" s="89">
        <f>F569+F570</f>
        <v>51184212.899999999</v>
      </c>
      <c r="G568" s="89"/>
      <c r="H568" s="89">
        <f t="shared" si="0"/>
        <v>1936546781.8399999</v>
      </c>
    </row>
    <row r="569" spans="1:8" s="2" customFormat="1" ht="27" customHeight="1" x14ac:dyDescent="0.25">
      <c r="A569" s="87" t="s">
        <v>460</v>
      </c>
      <c r="B569" s="119" t="s">
        <v>461</v>
      </c>
      <c r="C569" s="120"/>
      <c r="D569" s="88">
        <v>1290046204.74</v>
      </c>
      <c r="E569" s="89"/>
      <c r="F569" s="89">
        <v>38111673.899999999</v>
      </c>
      <c r="G569" s="89"/>
      <c r="H569" s="89">
        <f t="shared" si="0"/>
        <v>1251934530.8399999</v>
      </c>
    </row>
    <row r="570" spans="1:8" s="2" customFormat="1" ht="27" customHeight="1" x14ac:dyDescent="0.25">
      <c r="A570" s="87" t="s">
        <v>462</v>
      </c>
      <c r="B570" s="119" t="s">
        <v>463</v>
      </c>
      <c r="C570" s="120"/>
      <c r="D570" s="88">
        <v>697684790</v>
      </c>
      <c r="E570" s="89"/>
      <c r="F570" s="89">
        <v>13072539</v>
      </c>
      <c r="G570" s="89"/>
      <c r="H570" s="89">
        <f t="shared" si="0"/>
        <v>684612251</v>
      </c>
    </row>
    <row r="571" spans="1:8" s="2" customFormat="1" ht="27" customHeight="1" x14ac:dyDescent="0.25">
      <c r="A571" s="87" t="s">
        <v>464</v>
      </c>
      <c r="B571" s="119" t="s">
        <v>465</v>
      </c>
      <c r="C571" s="120"/>
      <c r="D571" s="89">
        <v>61240253.399999999</v>
      </c>
      <c r="E571" s="89"/>
      <c r="F571" s="89">
        <f>F573</f>
        <v>50429142</v>
      </c>
      <c r="G571" s="89"/>
      <c r="H571" s="89">
        <f t="shared" si="0"/>
        <v>10811111.399999999</v>
      </c>
    </row>
    <row r="572" spans="1:8" s="2" customFormat="1" ht="41.25" customHeight="1" x14ac:dyDescent="0.25">
      <c r="A572" s="87" t="s">
        <v>466</v>
      </c>
      <c r="B572" s="119" t="s">
        <v>467</v>
      </c>
      <c r="C572" s="120"/>
      <c r="D572" s="89">
        <v>50429142</v>
      </c>
      <c r="E572" s="89"/>
      <c r="F572" s="89">
        <v>50429142</v>
      </c>
      <c r="G572" s="89"/>
      <c r="H572" s="89">
        <f t="shared" si="0"/>
        <v>0</v>
      </c>
    </row>
    <row r="573" spans="1:8" s="2" customFormat="1" ht="27" customHeight="1" x14ac:dyDescent="0.25">
      <c r="A573" s="87" t="s">
        <v>468</v>
      </c>
      <c r="B573" s="119" t="s">
        <v>469</v>
      </c>
      <c r="C573" s="120"/>
      <c r="D573" s="89">
        <v>75240253.400000006</v>
      </c>
      <c r="E573" s="89"/>
      <c r="F573" s="89">
        <v>50429142</v>
      </c>
      <c r="G573" s="89"/>
      <c r="H573" s="89">
        <f t="shared" si="0"/>
        <v>24811111.400000006</v>
      </c>
    </row>
    <row r="574" spans="1:8" s="2" customFormat="1" ht="40.5" customHeight="1" x14ac:dyDescent="0.25">
      <c r="A574" s="87" t="s">
        <v>470</v>
      </c>
      <c r="B574" s="119" t="s">
        <v>471</v>
      </c>
      <c r="C574" s="120"/>
      <c r="D574" s="89">
        <v>18800230</v>
      </c>
      <c r="E574" s="89"/>
      <c r="F574" s="89">
        <v>8696695</v>
      </c>
      <c r="G574" s="89"/>
      <c r="H574" s="89">
        <f t="shared" si="0"/>
        <v>10103535</v>
      </c>
    </row>
    <row r="575" spans="1:8" s="2" customFormat="1" ht="26.25" customHeight="1" x14ac:dyDescent="0.2">
      <c r="A575" s="87" t="s">
        <v>472</v>
      </c>
      <c r="B575" s="124" t="s">
        <v>473</v>
      </c>
      <c r="C575" s="125"/>
      <c r="D575" s="89">
        <v>16901574</v>
      </c>
      <c r="E575" s="89"/>
      <c r="F575" s="89">
        <f>F576+F577+F578</f>
        <v>6954896</v>
      </c>
      <c r="G575" s="89"/>
      <c r="H575" s="89">
        <f t="shared" si="0"/>
        <v>9946678</v>
      </c>
    </row>
    <row r="576" spans="1:8" s="90" customFormat="1" ht="26.25" customHeight="1" x14ac:dyDescent="0.25">
      <c r="A576" s="87" t="s">
        <v>474</v>
      </c>
      <c r="B576" s="121" t="s">
        <v>475</v>
      </c>
      <c r="C576" s="122"/>
      <c r="D576" s="89">
        <v>1307296</v>
      </c>
      <c r="E576" s="89"/>
      <c r="F576" s="89">
        <v>1307296</v>
      </c>
      <c r="G576" s="89"/>
      <c r="H576" s="89">
        <f>D576+E576-F576</f>
        <v>0</v>
      </c>
    </row>
    <row r="577" spans="1:8" s="90" customFormat="1" ht="26.25" customHeight="1" x14ac:dyDescent="0.25">
      <c r="A577" s="87" t="s">
        <v>476</v>
      </c>
      <c r="B577" s="121" t="s">
        <v>477</v>
      </c>
      <c r="C577" s="122"/>
      <c r="D577" s="89">
        <v>9475790</v>
      </c>
      <c r="E577" s="89"/>
      <c r="F577" s="89">
        <v>5000000</v>
      </c>
      <c r="G577" s="89"/>
      <c r="H577" s="89">
        <f>D577+E577-F577</f>
        <v>4475790</v>
      </c>
    </row>
    <row r="578" spans="1:8" s="90" customFormat="1" ht="25.9" customHeight="1" x14ac:dyDescent="0.25">
      <c r="A578" s="87" t="s">
        <v>478</v>
      </c>
      <c r="B578" s="121" t="s">
        <v>479</v>
      </c>
      <c r="C578" s="122"/>
      <c r="D578" s="89">
        <v>647600</v>
      </c>
      <c r="E578" s="89"/>
      <c r="F578" s="89">
        <v>647600</v>
      </c>
      <c r="G578" s="89"/>
      <c r="H578" s="89">
        <f>D578+E578-F578</f>
        <v>0</v>
      </c>
    </row>
    <row r="579" spans="1:8" s="5" customFormat="1" ht="27" customHeight="1" x14ac:dyDescent="0.25">
      <c r="A579" s="87" t="s">
        <v>480</v>
      </c>
      <c r="B579" s="123" t="s">
        <v>481</v>
      </c>
      <c r="C579" s="123"/>
      <c r="D579" s="89">
        <f>D580+D581</f>
        <v>713942229.91000009</v>
      </c>
      <c r="E579" s="89"/>
      <c r="F579" s="89">
        <f>F580+F581</f>
        <v>13625267</v>
      </c>
      <c r="G579" s="89"/>
      <c r="H579" s="89">
        <f t="shared" ref="H579:H587" si="1">D579+E579-F579</f>
        <v>700316962.91000009</v>
      </c>
    </row>
    <row r="580" spans="1:8" s="5" customFormat="1" ht="27" customHeight="1" x14ac:dyDescent="0.25">
      <c r="A580" s="87" t="s">
        <v>482</v>
      </c>
      <c r="B580" s="123" t="s">
        <v>483</v>
      </c>
      <c r="C580" s="123"/>
      <c r="D580" s="89">
        <v>377449995.99000001</v>
      </c>
      <c r="E580" s="89"/>
      <c r="F580" s="89">
        <v>2603368</v>
      </c>
      <c r="G580" s="89"/>
      <c r="H580" s="89">
        <f t="shared" si="1"/>
        <v>374846627.99000001</v>
      </c>
    </row>
    <row r="581" spans="1:8" s="5" customFormat="1" ht="27" customHeight="1" x14ac:dyDescent="0.25">
      <c r="A581" s="87" t="s">
        <v>484</v>
      </c>
      <c r="B581" s="123" t="s">
        <v>485</v>
      </c>
      <c r="C581" s="123"/>
      <c r="D581" s="89">
        <v>336492233.92000002</v>
      </c>
      <c r="E581" s="89"/>
      <c r="F581" s="89">
        <v>11021899</v>
      </c>
      <c r="G581" s="89"/>
      <c r="H581" s="89">
        <f t="shared" si="1"/>
        <v>325470334.92000002</v>
      </c>
    </row>
    <row r="582" spans="1:8" s="5" customFormat="1" ht="54" customHeight="1" x14ac:dyDescent="0.25">
      <c r="A582" s="87" t="s">
        <v>486</v>
      </c>
      <c r="B582" s="123" t="s">
        <v>487</v>
      </c>
      <c r="C582" s="123"/>
      <c r="D582" s="89">
        <v>221446615</v>
      </c>
      <c r="E582" s="89"/>
      <c r="F582" s="89">
        <v>10300000</v>
      </c>
      <c r="G582" s="89"/>
      <c r="H582" s="89">
        <f>D582+E582-F582</f>
        <v>211146615</v>
      </c>
    </row>
    <row r="583" spans="1:8" s="5" customFormat="1" ht="33.75" customHeight="1" x14ac:dyDescent="0.25">
      <c r="A583" s="87" t="s">
        <v>488</v>
      </c>
      <c r="B583" s="123" t="s">
        <v>489</v>
      </c>
      <c r="C583" s="123"/>
      <c r="D583" s="89">
        <v>14768846.4</v>
      </c>
      <c r="E583" s="89"/>
      <c r="F583" s="89">
        <v>13494795</v>
      </c>
      <c r="G583" s="89"/>
      <c r="H583" s="89">
        <f t="shared" si="1"/>
        <v>1274051.4000000004</v>
      </c>
    </row>
    <row r="584" spans="1:8" s="5" customFormat="1" ht="37.5" customHeight="1" x14ac:dyDescent="0.25">
      <c r="A584" s="87" t="s">
        <v>490</v>
      </c>
      <c r="B584" s="123" t="s">
        <v>491</v>
      </c>
      <c r="C584" s="123"/>
      <c r="D584" s="89">
        <v>14827788</v>
      </c>
      <c r="E584" s="89"/>
      <c r="F584" s="89">
        <v>13494795</v>
      </c>
      <c r="G584" s="89"/>
      <c r="H584" s="89">
        <f>D584+E584-F584</f>
        <v>1332993</v>
      </c>
    </row>
    <row r="585" spans="1:8" s="5" customFormat="1" ht="26.25" customHeight="1" x14ac:dyDescent="0.25">
      <c r="A585" s="87" t="s">
        <v>492</v>
      </c>
      <c r="B585" s="127" t="s">
        <v>493</v>
      </c>
      <c r="C585" s="127"/>
      <c r="D585" s="91">
        <v>3435210</v>
      </c>
      <c r="E585" s="92">
        <v>159600</v>
      </c>
      <c r="F585" s="91"/>
      <c r="G585" s="91"/>
      <c r="H585" s="91">
        <f>D585+E585-F585</f>
        <v>3594810</v>
      </c>
    </row>
    <row r="586" spans="1:8" s="5" customFormat="1" ht="39.75" customHeight="1" x14ac:dyDescent="0.25">
      <c r="A586" s="87" t="s">
        <v>494</v>
      </c>
      <c r="B586" s="123" t="s">
        <v>495</v>
      </c>
      <c r="C586" s="123"/>
      <c r="D586" s="93">
        <v>2836817</v>
      </c>
      <c r="E586" s="93"/>
      <c r="F586" s="93">
        <v>45071</v>
      </c>
      <c r="G586" s="93"/>
      <c r="H586" s="93">
        <f t="shared" si="1"/>
        <v>2791746</v>
      </c>
    </row>
    <row r="587" spans="1:8" s="5" customFormat="1" ht="52.5" customHeight="1" x14ac:dyDescent="0.25">
      <c r="A587" s="87" t="s">
        <v>496</v>
      </c>
      <c r="B587" s="123" t="s">
        <v>497</v>
      </c>
      <c r="C587" s="123"/>
      <c r="D587" s="93">
        <v>2836817</v>
      </c>
      <c r="E587" s="93"/>
      <c r="F587" s="93">
        <v>45071</v>
      </c>
      <c r="G587" s="93"/>
      <c r="H587" s="93">
        <f t="shared" si="1"/>
        <v>2791746</v>
      </c>
    </row>
    <row r="588" spans="1:8" s="2" customFormat="1" ht="5.25" customHeight="1" x14ac:dyDescent="0.25">
      <c r="A588" s="58"/>
      <c r="B588" s="46"/>
      <c r="C588" s="46"/>
      <c r="D588" s="64"/>
      <c r="E588" s="64"/>
      <c r="F588" s="64"/>
      <c r="G588" s="64"/>
      <c r="H588" s="64"/>
    </row>
    <row r="589" spans="1:8" s="86" customFormat="1" ht="18.75" customHeight="1" x14ac:dyDescent="0.25">
      <c r="A589" s="13" t="s">
        <v>139</v>
      </c>
      <c r="B589" s="126" t="s">
        <v>498</v>
      </c>
      <c r="C589" s="126"/>
      <c r="D589" s="15"/>
      <c r="E589" s="15"/>
      <c r="F589" s="15"/>
      <c r="G589" s="15"/>
      <c r="H589" s="15"/>
    </row>
    <row r="590" spans="1:8" s="5" customFormat="1" ht="15.75" customHeight="1" x14ac:dyDescent="0.25">
      <c r="A590" s="58" t="s">
        <v>452</v>
      </c>
      <c r="B590" s="107" t="s">
        <v>499</v>
      </c>
      <c r="C590" s="107"/>
      <c r="D590" s="107"/>
      <c r="E590" s="107"/>
      <c r="F590" s="107"/>
      <c r="G590" s="107"/>
      <c r="H590" s="107"/>
    </row>
    <row r="591" spans="1:8" s="5" customFormat="1" ht="15.75" customHeight="1" x14ac:dyDescent="0.25">
      <c r="A591" s="58" t="s">
        <v>454</v>
      </c>
      <c r="B591" s="107" t="s">
        <v>500</v>
      </c>
      <c r="C591" s="107"/>
      <c r="D591" s="107"/>
      <c r="E591" s="107"/>
      <c r="F591" s="107"/>
      <c r="G591" s="107"/>
      <c r="H591" s="107"/>
    </row>
    <row r="592" spans="1:8" s="5" customFormat="1" ht="15.75" customHeight="1" x14ac:dyDescent="0.25">
      <c r="A592" s="58" t="s">
        <v>456</v>
      </c>
      <c r="B592" s="107" t="s">
        <v>501</v>
      </c>
      <c r="C592" s="107"/>
      <c r="D592" s="107"/>
      <c r="E592" s="107"/>
      <c r="F592" s="107"/>
      <c r="G592" s="107"/>
      <c r="H592" s="107"/>
    </row>
    <row r="593" spans="1:30" s="5" customFormat="1" ht="15.75" customHeight="1" x14ac:dyDescent="0.25">
      <c r="A593" s="58" t="s">
        <v>458</v>
      </c>
      <c r="B593" s="107" t="s">
        <v>502</v>
      </c>
      <c r="C593" s="107"/>
      <c r="D593" s="107"/>
      <c r="E593" s="107"/>
      <c r="F593" s="107"/>
      <c r="G593" s="107"/>
      <c r="H593" s="107"/>
    </row>
    <row r="594" spans="1:30" s="5" customFormat="1" ht="15.75" customHeight="1" x14ac:dyDescent="0.25">
      <c r="A594" s="58" t="s">
        <v>460</v>
      </c>
      <c r="B594" s="107" t="s">
        <v>503</v>
      </c>
      <c r="C594" s="107"/>
      <c r="D594" s="107"/>
      <c r="E594" s="107"/>
      <c r="F594" s="107"/>
      <c r="G594" s="107"/>
      <c r="H594" s="107"/>
    </row>
    <row r="595" spans="1:30" s="5" customFormat="1" ht="24.75" customHeight="1" x14ac:dyDescent="0.25">
      <c r="A595" s="58" t="s">
        <v>462</v>
      </c>
      <c r="B595" s="107" t="s">
        <v>504</v>
      </c>
      <c r="C595" s="107"/>
      <c r="D595" s="107"/>
      <c r="E595" s="107"/>
      <c r="F595" s="107"/>
      <c r="G595" s="107"/>
      <c r="H595" s="107"/>
    </row>
    <row r="596" spans="1:30" s="95" customFormat="1" ht="15.75" customHeight="1" x14ac:dyDescent="0.25">
      <c r="A596" s="58" t="s">
        <v>464</v>
      </c>
      <c r="B596" s="129" t="s">
        <v>505</v>
      </c>
      <c r="C596" s="129"/>
      <c r="D596" s="129"/>
      <c r="E596" s="129"/>
      <c r="F596" s="129"/>
      <c r="G596" s="129"/>
      <c r="H596" s="129"/>
      <c r="I596" s="94"/>
      <c r="L596" s="94"/>
      <c r="O596" s="94"/>
      <c r="R596" s="94"/>
      <c r="U596" s="96"/>
      <c r="X596" s="94"/>
      <c r="AA596" s="94"/>
      <c r="AD596" s="94"/>
    </row>
    <row r="597" spans="1:30" s="95" customFormat="1" ht="15.75" customHeight="1" x14ac:dyDescent="0.25">
      <c r="A597" s="58" t="s">
        <v>466</v>
      </c>
      <c r="B597" s="129" t="s">
        <v>506</v>
      </c>
      <c r="C597" s="129"/>
      <c r="D597" s="129"/>
      <c r="E597" s="129"/>
      <c r="F597" s="129"/>
      <c r="G597" s="129"/>
      <c r="H597" s="129"/>
      <c r="I597" s="94"/>
      <c r="L597" s="94"/>
      <c r="O597" s="94"/>
      <c r="R597" s="94"/>
      <c r="U597" s="96"/>
      <c r="X597" s="94"/>
      <c r="AA597" s="94"/>
      <c r="AD597" s="94"/>
    </row>
    <row r="598" spans="1:30" s="5" customFormat="1" ht="15.75" customHeight="1" x14ac:dyDescent="0.25">
      <c r="A598" s="58" t="s">
        <v>468</v>
      </c>
      <c r="B598" s="107" t="s">
        <v>507</v>
      </c>
      <c r="C598" s="107"/>
      <c r="D598" s="107"/>
      <c r="E598" s="107"/>
      <c r="F598" s="107"/>
      <c r="G598" s="107"/>
      <c r="H598" s="107"/>
    </row>
    <row r="599" spans="1:30" s="5" customFormat="1" ht="14.25" customHeight="1" x14ac:dyDescent="0.25">
      <c r="A599" s="58" t="s">
        <v>470</v>
      </c>
      <c r="B599" s="107" t="s">
        <v>508</v>
      </c>
      <c r="C599" s="107"/>
      <c r="D599" s="107"/>
      <c r="E599" s="107"/>
      <c r="F599" s="107"/>
      <c r="G599" s="107"/>
      <c r="H599" s="107"/>
    </row>
    <row r="600" spans="1:30" s="95" customFormat="1" ht="15.75" customHeight="1" x14ac:dyDescent="0.25">
      <c r="A600" s="58" t="s">
        <v>472</v>
      </c>
      <c r="B600" s="129" t="s">
        <v>509</v>
      </c>
      <c r="C600" s="129"/>
      <c r="D600" s="129"/>
      <c r="E600" s="129"/>
      <c r="F600" s="129"/>
      <c r="G600" s="129"/>
      <c r="H600" s="129"/>
      <c r="I600" s="94"/>
      <c r="L600" s="94"/>
      <c r="O600" s="94"/>
      <c r="R600" s="94"/>
      <c r="U600" s="96"/>
      <c r="X600" s="94"/>
      <c r="AA600" s="94"/>
      <c r="AD600" s="94"/>
    </row>
    <row r="601" spans="1:30" s="98" customFormat="1" ht="15.75" customHeight="1" x14ac:dyDescent="0.25">
      <c r="A601" s="58" t="s">
        <v>474</v>
      </c>
      <c r="B601" s="128" t="s">
        <v>510</v>
      </c>
      <c r="C601" s="128"/>
      <c r="D601" s="128"/>
      <c r="E601" s="128"/>
      <c r="F601" s="128"/>
      <c r="G601" s="128"/>
      <c r="H601" s="128"/>
    </row>
    <row r="602" spans="1:30" s="98" customFormat="1" ht="6.75" customHeight="1" x14ac:dyDescent="0.25">
      <c r="A602" s="58"/>
      <c r="B602" s="97"/>
      <c r="C602" s="97"/>
      <c r="D602" s="97"/>
      <c r="E602" s="97"/>
      <c r="F602" s="97"/>
      <c r="G602" s="97"/>
      <c r="H602" s="97"/>
    </row>
    <row r="603" spans="1:30" ht="16.5" customHeight="1" x14ac:dyDescent="0.2">
      <c r="A603" s="13" t="s">
        <v>511</v>
      </c>
      <c r="B603" s="126" t="s">
        <v>512</v>
      </c>
      <c r="C603" s="126"/>
      <c r="D603" s="15"/>
      <c r="E603" s="15"/>
      <c r="F603" s="15"/>
      <c r="G603" s="15"/>
      <c r="H603" s="15"/>
    </row>
    <row r="604" spans="1:30" ht="4.5" customHeight="1" x14ac:dyDescent="0.2">
      <c r="D604" s="99"/>
      <c r="E604" s="99"/>
      <c r="F604" s="99"/>
      <c r="G604" s="99"/>
      <c r="H604" s="99"/>
    </row>
    <row r="605" spans="1:30" s="5" customFormat="1" ht="12.75" customHeight="1" x14ac:dyDescent="0.2">
      <c r="A605" s="17" t="s">
        <v>513</v>
      </c>
      <c r="B605" s="111" t="s">
        <v>514</v>
      </c>
      <c r="C605" s="111"/>
      <c r="D605" s="111"/>
      <c r="E605" s="111"/>
      <c r="F605" s="111"/>
      <c r="G605" s="111"/>
      <c r="H605" s="111"/>
    </row>
    <row r="606" spans="1:30" s="5" customFormat="1" ht="15" customHeight="1" x14ac:dyDescent="0.25">
      <c r="A606" s="58"/>
      <c r="B606" s="100" t="s">
        <v>515</v>
      </c>
      <c r="C606" s="111" t="s">
        <v>516</v>
      </c>
      <c r="D606" s="111"/>
      <c r="E606" s="111"/>
      <c r="F606" s="111"/>
      <c r="G606" s="111"/>
      <c r="H606" s="111"/>
    </row>
    <row r="607" spans="1:30" ht="15" customHeight="1" x14ac:dyDescent="0.2">
      <c r="A607" s="58"/>
      <c r="B607" s="100" t="s">
        <v>517</v>
      </c>
      <c r="C607" s="111" t="s">
        <v>518</v>
      </c>
      <c r="D607" s="111"/>
      <c r="E607" s="111"/>
      <c r="F607" s="111"/>
      <c r="G607" s="111"/>
      <c r="H607" s="111"/>
    </row>
    <row r="608" spans="1:30" s="5" customFormat="1" ht="27" customHeight="1" x14ac:dyDescent="0.25">
      <c r="A608" s="58"/>
      <c r="B608" s="101" t="s">
        <v>519</v>
      </c>
      <c r="C608" s="107" t="s">
        <v>520</v>
      </c>
      <c r="D608" s="107"/>
      <c r="E608" s="107"/>
      <c r="F608" s="107"/>
      <c r="G608" s="107"/>
      <c r="H608" s="107"/>
    </row>
    <row r="609" spans="1:8" s="103" customFormat="1" ht="15" customHeight="1" x14ac:dyDescent="0.25">
      <c r="A609" s="102"/>
      <c r="B609" s="101" t="s">
        <v>521</v>
      </c>
      <c r="C609" s="130" t="s">
        <v>522</v>
      </c>
      <c r="D609" s="130"/>
      <c r="E609" s="130"/>
      <c r="F609" s="130"/>
      <c r="G609" s="130"/>
      <c r="H609" s="130"/>
    </row>
  </sheetData>
  <sheetProtection algorithmName="SHA-512" hashValue="vQxBH0BTMtCtZ2c7Cvn02bUuraKCxwJ0X/95qYG8559T9AgrZiTnInIMxeTgThMdyjaaTjc+o8SaAxW/xGdKTQ==" saltValue="zzxgAYTMfKE1V4QjvuiaSg==" spinCount="100000" sheet="1" objects="1" scenarios="1"/>
  <mergeCells count="463">
    <mergeCell ref="C609:H609"/>
    <mergeCell ref="B601:H601"/>
    <mergeCell ref="B603:C603"/>
    <mergeCell ref="B605:H605"/>
    <mergeCell ref="C606:H606"/>
    <mergeCell ref="C607:H607"/>
    <mergeCell ref="C608:H608"/>
    <mergeCell ref="B595:H595"/>
    <mergeCell ref="B596:H596"/>
    <mergeCell ref="B597:H597"/>
    <mergeCell ref="B598:H598"/>
    <mergeCell ref="B599:H599"/>
    <mergeCell ref="B600:H600"/>
    <mergeCell ref="B589:C589"/>
    <mergeCell ref="B590:H590"/>
    <mergeCell ref="B591:H591"/>
    <mergeCell ref="B592:H592"/>
    <mergeCell ref="B593:H593"/>
    <mergeCell ref="B594:H594"/>
    <mergeCell ref="B582:C582"/>
    <mergeCell ref="B583:C583"/>
    <mergeCell ref="B584:C584"/>
    <mergeCell ref="B585:C585"/>
    <mergeCell ref="B586:C586"/>
    <mergeCell ref="B587:C587"/>
    <mergeCell ref="B576:C576"/>
    <mergeCell ref="B577:C577"/>
    <mergeCell ref="B578:C578"/>
    <mergeCell ref="B579:C579"/>
    <mergeCell ref="B580:C580"/>
    <mergeCell ref="B581:C581"/>
    <mergeCell ref="B570:C570"/>
    <mergeCell ref="B571:C571"/>
    <mergeCell ref="B572:C572"/>
    <mergeCell ref="B573:C573"/>
    <mergeCell ref="B574:C574"/>
    <mergeCell ref="B575:C575"/>
    <mergeCell ref="B564:C564"/>
    <mergeCell ref="B565:C565"/>
    <mergeCell ref="B566:C566"/>
    <mergeCell ref="B567:C567"/>
    <mergeCell ref="B568:C568"/>
    <mergeCell ref="B569:C569"/>
    <mergeCell ref="C554:H554"/>
    <mergeCell ref="C555:H555"/>
    <mergeCell ref="C559:H559"/>
    <mergeCell ref="C561:H561"/>
    <mergeCell ref="C562:H562"/>
    <mergeCell ref="A563:H563"/>
    <mergeCell ref="C548:H548"/>
    <mergeCell ref="C549:H549"/>
    <mergeCell ref="C550:H550"/>
    <mergeCell ref="C551:H551"/>
    <mergeCell ref="C552:H552"/>
    <mergeCell ref="C553:H553"/>
    <mergeCell ref="C542:H542"/>
    <mergeCell ref="C543:H543"/>
    <mergeCell ref="C544:H544"/>
    <mergeCell ref="C545:H545"/>
    <mergeCell ref="C546:H546"/>
    <mergeCell ref="C547:H547"/>
    <mergeCell ref="C533:H533"/>
    <mergeCell ref="C534:H534"/>
    <mergeCell ref="C538:H538"/>
    <mergeCell ref="C539:H539"/>
    <mergeCell ref="C540:H540"/>
    <mergeCell ref="C541:H541"/>
    <mergeCell ref="C526:H526"/>
    <mergeCell ref="C527:H527"/>
    <mergeCell ref="C528:H528"/>
    <mergeCell ref="C529:H529"/>
    <mergeCell ref="C531:H531"/>
    <mergeCell ref="C532:H532"/>
    <mergeCell ref="C519:H519"/>
    <mergeCell ref="C520:H520"/>
    <mergeCell ref="C521:H521"/>
    <mergeCell ref="C522:H522"/>
    <mergeCell ref="C523:H523"/>
    <mergeCell ref="C525:H525"/>
    <mergeCell ref="C511:H511"/>
    <mergeCell ref="C512:H512"/>
    <mergeCell ref="C514:H514"/>
    <mergeCell ref="C515:H515"/>
    <mergeCell ref="C516:H516"/>
    <mergeCell ref="C517:H517"/>
    <mergeCell ref="C505:H505"/>
    <mergeCell ref="C506:H506"/>
    <mergeCell ref="C507:H507"/>
    <mergeCell ref="C508:H508"/>
    <mergeCell ref="C509:H509"/>
    <mergeCell ref="C510:H510"/>
    <mergeCell ref="C499:H499"/>
    <mergeCell ref="C500:H500"/>
    <mergeCell ref="C501:H501"/>
    <mergeCell ref="C502:H502"/>
    <mergeCell ref="C503:H503"/>
    <mergeCell ref="C504:H504"/>
    <mergeCell ref="C488:H488"/>
    <mergeCell ref="C492:H492"/>
    <mergeCell ref="C493:H493"/>
    <mergeCell ref="C494:H494"/>
    <mergeCell ref="C495:H495"/>
    <mergeCell ref="C497:H497"/>
    <mergeCell ref="C482:H482"/>
    <mergeCell ref="C483:H483"/>
    <mergeCell ref="C484:H484"/>
    <mergeCell ref="C485:H485"/>
    <mergeCell ref="C486:H486"/>
    <mergeCell ref="C487:H487"/>
    <mergeCell ref="C468:H468"/>
    <mergeCell ref="C470:H470"/>
    <mergeCell ref="C472:H472"/>
    <mergeCell ref="C473:H473"/>
    <mergeCell ref="C477:H477"/>
    <mergeCell ref="C481:H481"/>
    <mergeCell ref="C459:H459"/>
    <mergeCell ref="C460:H460"/>
    <mergeCell ref="C461:H461"/>
    <mergeCell ref="C462:H462"/>
    <mergeCell ref="C464:H464"/>
    <mergeCell ref="C466:H466"/>
    <mergeCell ref="C453:H453"/>
    <mergeCell ref="C454:H454"/>
    <mergeCell ref="C455:H455"/>
    <mergeCell ref="C456:H456"/>
    <mergeCell ref="C457:H457"/>
    <mergeCell ref="C458:H458"/>
    <mergeCell ref="C446:H446"/>
    <mergeCell ref="C447:H447"/>
    <mergeCell ref="C448:H448"/>
    <mergeCell ref="C449:H449"/>
    <mergeCell ref="C451:H451"/>
    <mergeCell ref="C452:H452"/>
    <mergeCell ref="C440:H440"/>
    <mergeCell ref="C441:H441"/>
    <mergeCell ref="C442:H442"/>
    <mergeCell ref="C443:H443"/>
    <mergeCell ref="C444:H444"/>
    <mergeCell ref="C445:H445"/>
    <mergeCell ref="C431:H431"/>
    <mergeCell ref="C432:H432"/>
    <mergeCell ref="C433:H433"/>
    <mergeCell ref="C434:H434"/>
    <mergeCell ref="C438:H438"/>
    <mergeCell ref="C439:H439"/>
    <mergeCell ref="C423:H423"/>
    <mergeCell ref="C425:H425"/>
    <mergeCell ref="C427:H427"/>
    <mergeCell ref="C428:H428"/>
    <mergeCell ref="C429:H429"/>
    <mergeCell ref="C430:H430"/>
    <mergeCell ref="C414:H414"/>
    <mergeCell ref="C415:H415"/>
    <mergeCell ref="C416:H416"/>
    <mergeCell ref="C417:H417"/>
    <mergeCell ref="C418:H418"/>
    <mergeCell ref="C419:H419"/>
    <mergeCell ref="C407:H407"/>
    <mergeCell ref="C408:H408"/>
    <mergeCell ref="C409:H409"/>
    <mergeCell ref="C411:H411"/>
    <mergeCell ref="C412:H412"/>
    <mergeCell ref="C413:H413"/>
    <mergeCell ref="C397:H397"/>
    <mergeCell ref="C398:H398"/>
    <mergeCell ref="C399:H399"/>
    <mergeCell ref="C400:H400"/>
    <mergeCell ref="C401:H401"/>
    <mergeCell ref="C405:H405"/>
    <mergeCell ref="C387:H387"/>
    <mergeCell ref="C388:H388"/>
    <mergeCell ref="C389:H389"/>
    <mergeCell ref="C391:H391"/>
    <mergeCell ref="C393:H393"/>
    <mergeCell ref="C395:H395"/>
    <mergeCell ref="C378:H378"/>
    <mergeCell ref="C379:H379"/>
    <mergeCell ref="C380:H380"/>
    <mergeCell ref="C384:H384"/>
    <mergeCell ref="C385:H385"/>
    <mergeCell ref="C386:H386"/>
    <mergeCell ref="C372:H372"/>
    <mergeCell ref="C373:H373"/>
    <mergeCell ref="C374:H374"/>
    <mergeCell ref="C375:H375"/>
    <mergeCell ref="C376:H376"/>
    <mergeCell ref="C377:H377"/>
    <mergeCell ref="C364:H364"/>
    <mergeCell ref="C366:H366"/>
    <mergeCell ref="C368:H368"/>
    <mergeCell ref="C369:H369"/>
    <mergeCell ref="C370:H370"/>
    <mergeCell ref="C371:H371"/>
    <mergeCell ref="C358:H358"/>
    <mergeCell ref="C359:H359"/>
    <mergeCell ref="C360:H360"/>
    <mergeCell ref="C361:H361"/>
    <mergeCell ref="C362:H362"/>
    <mergeCell ref="C363:H363"/>
    <mergeCell ref="C351:H351"/>
    <mergeCell ref="C352:H352"/>
    <mergeCell ref="C353:H353"/>
    <mergeCell ref="C354:H354"/>
    <mergeCell ref="C356:H356"/>
    <mergeCell ref="C357:H357"/>
    <mergeCell ref="C345:H345"/>
    <mergeCell ref="C346:H346"/>
    <mergeCell ref="C347:H347"/>
    <mergeCell ref="C348:H348"/>
    <mergeCell ref="C349:H349"/>
    <mergeCell ref="C350:H350"/>
    <mergeCell ref="C338:H338"/>
    <mergeCell ref="C339:H339"/>
    <mergeCell ref="C340:H340"/>
    <mergeCell ref="C341:H341"/>
    <mergeCell ref="C342:H342"/>
    <mergeCell ref="C343:H343"/>
    <mergeCell ref="C331:H331"/>
    <mergeCell ref="C332:H332"/>
    <mergeCell ref="C333:H333"/>
    <mergeCell ref="C334:H334"/>
    <mergeCell ref="C335:H335"/>
    <mergeCell ref="C337:H337"/>
    <mergeCell ref="C324:H324"/>
    <mergeCell ref="C325:H325"/>
    <mergeCell ref="C326:H326"/>
    <mergeCell ref="C327:H327"/>
    <mergeCell ref="C328:H328"/>
    <mergeCell ref="C329:H329"/>
    <mergeCell ref="C318:H318"/>
    <mergeCell ref="C319:H319"/>
    <mergeCell ref="C320:H320"/>
    <mergeCell ref="C321:H321"/>
    <mergeCell ref="C322:H322"/>
    <mergeCell ref="C323:H323"/>
    <mergeCell ref="C311:H311"/>
    <mergeCell ref="C312:H312"/>
    <mergeCell ref="C313:H313"/>
    <mergeCell ref="C314:H314"/>
    <mergeCell ref="C315:H315"/>
    <mergeCell ref="C316:H316"/>
    <mergeCell ref="C304:H304"/>
    <mergeCell ref="C305:H305"/>
    <mergeCell ref="C306:H306"/>
    <mergeCell ref="C307:H307"/>
    <mergeCell ref="C308:H308"/>
    <mergeCell ref="C310:H310"/>
    <mergeCell ref="C295:H295"/>
    <mergeCell ref="C297:H297"/>
    <mergeCell ref="C298:H298"/>
    <mergeCell ref="C299:H299"/>
    <mergeCell ref="C300:H300"/>
    <mergeCell ref="C302:H302"/>
    <mergeCell ref="C289:H289"/>
    <mergeCell ref="C290:H290"/>
    <mergeCell ref="C291:H291"/>
    <mergeCell ref="C292:H292"/>
    <mergeCell ref="C293:H293"/>
    <mergeCell ref="C294:H294"/>
    <mergeCell ref="C283:H283"/>
    <mergeCell ref="C284:H284"/>
    <mergeCell ref="C285:H285"/>
    <mergeCell ref="C286:H286"/>
    <mergeCell ref="C287:H287"/>
    <mergeCell ref="C288:H288"/>
    <mergeCell ref="C269:H269"/>
    <mergeCell ref="C273:H273"/>
    <mergeCell ref="C274:H274"/>
    <mergeCell ref="C279:H279"/>
    <mergeCell ref="C281:H281"/>
    <mergeCell ref="C282:H282"/>
    <mergeCell ref="C259:H259"/>
    <mergeCell ref="C260:H260"/>
    <mergeCell ref="C264:H264"/>
    <mergeCell ref="C266:H266"/>
    <mergeCell ref="C267:H267"/>
    <mergeCell ref="C268:H268"/>
    <mergeCell ref="C245:H245"/>
    <mergeCell ref="C249:H249"/>
    <mergeCell ref="C251:H251"/>
    <mergeCell ref="C253:H253"/>
    <mergeCell ref="C257:H257"/>
    <mergeCell ref="C258:H258"/>
    <mergeCell ref="C225:H225"/>
    <mergeCell ref="C226:H226"/>
    <mergeCell ref="C230:H230"/>
    <mergeCell ref="C234:H234"/>
    <mergeCell ref="C236:H236"/>
    <mergeCell ref="C240:H240"/>
    <mergeCell ref="C219:H219"/>
    <mergeCell ref="C220:H220"/>
    <mergeCell ref="C221:H221"/>
    <mergeCell ref="C222:H222"/>
    <mergeCell ref="C223:H223"/>
    <mergeCell ref="C224:H224"/>
    <mergeCell ref="C213:H213"/>
    <mergeCell ref="C214:H214"/>
    <mergeCell ref="C215:H215"/>
    <mergeCell ref="C216:H216"/>
    <mergeCell ref="C217:H217"/>
    <mergeCell ref="C218:H218"/>
    <mergeCell ref="C207:H207"/>
    <mergeCell ref="C208:H208"/>
    <mergeCell ref="C209:H209"/>
    <mergeCell ref="C210:H210"/>
    <mergeCell ref="C211:H211"/>
    <mergeCell ref="C212:H212"/>
    <mergeCell ref="C200:H200"/>
    <mergeCell ref="C201:H201"/>
    <mergeCell ref="C202:H202"/>
    <mergeCell ref="C204:H204"/>
    <mergeCell ref="C205:H205"/>
    <mergeCell ref="C206:H206"/>
    <mergeCell ref="C194:H194"/>
    <mergeCell ref="C195:H195"/>
    <mergeCell ref="C196:H196"/>
    <mergeCell ref="C197:H197"/>
    <mergeCell ref="C198:H198"/>
    <mergeCell ref="C199:H199"/>
    <mergeCell ref="C188:H188"/>
    <mergeCell ref="C189:H189"/>
    <mergeCell ref="C190:H190"/>
    <mergeCell ref="C191:H191"/>
    <mergeCell ref="C192:H192"/>
    <mergeCell ref="C193:H193"/>
    <mergeCell ref="C168:H168"/>
    <mergeCell ref="C169:H169"/>
    <mergeCell ref="C170:H170"/>
    <mergeCell ref="C178:H178"/>
    <mergeCell ref="C182:H182"/>
    <mergeCell ref="C183:H183"/>
    <mergeCell ref="C150:H150"/>
    <mergeCell ref="C151:H151"/>
    <mergeCell ref="C152:H152"/>
    <mergeCell ref="C156:H156"/>
    <mergeCell ref="C160:H160"/>
    <mergeCell ref="C164:H164"/>
    <mergeCell ref="C144:F144"/>
    <mergeCell ref="C145:F145"/>
    <mergeCell ref="C146:F146"/>
    <mergeCell ref="C147:H147"/>
    <mergeCell ref="C148:H148"/>
    <mergeCell ref="C149:H149"/>
    <mergeCell ref="C138:F138"/>
    <mergeCell ref="C139:F139"/>
    <mergeCell ref="C140:F140"/>
    <mergeCell ref="C141:F141"/>
    <mergeCell ref="C142:F142"/>
    <mergeCell ref="C143:F143"/>
    <mergeCell ref="C132:F132"/>
    <mergeCell ref="C133:F133"/>
    <mergeCell ref="C134:F134"/>
    <mergeCell ref="C135:H135"/>
    <mergeCell ref="C136:H136"/>
    <mergeCell ref="C137:F137"/>
    <mergeCell ref="C126:F126"/>
    <mergeCell ref="C127:F127"/>
    <mergeCell ref="C128:F128"/>
    <mergeCell ref="C129:F129"/>
    <mergeCell ref="C130:F130"/>
    <mergeCell ref="C131:F131"/>
    <mergeCell ref="C119:H119"/>
    <mergeCell ref="C120:H120"/>
    <mergeCell ref="C121:H121"/>
    <mergeCell ref="C122:H122"/>
    <mergeCell ref="C124:H124"/>
    <mergeCell ref="C125:H125"/>
    <mergeCell ref="C113:F113"/>
    <mergeCell ref="C114:F114"/>
    <mergeCell ref="C115:F115"/>
    <mergeCell ref="C116:F116"/>
    <mergeCell ref="C117:F117"/>
    <mergeCell ref="C118:H118"/>
    <mergeCell ref="C106:F106"/>
    <mergeCell ref="C107:F107"/>
    <mergeCell ref="C108:F108"/>
    <mergeCell ref="C109:F109"/>
    <mergeCell ref="C110:F110"/>
    <mergeCell ref="C111:F111"/>
    <mergeCell ref="C100:F100"/>
    <mergeCell ref="C101:F101"/>
    <mergeCell ref="C102:F102"/>
    <mergeCell ref="C103:F103"/>
    <mergeCell ref="C104:F104"/>
    <mergeCell ref="C105:H105"/>
    <mergeCell ref="C93:F93"/>
    <mergeCell ref="C94:F94"/>
    <mergeCell ref="C95:F95"/>
    <mergeCell ref="C96:F96"/>
    <mergeCell ref="C97:F97"/>
    <mergeCell ref="C98:F98"/>
    <mergeCell ref="C86:H86"/>
    <mergeCell ref="C88:H88"/>
    <mergeCell ref="C89:F89"/>
    <mergeCell ref="C90:H90"/>
    <mergeCell ref="C91:H91"/>
    <mergeCell ref="C92:F92"/>
    <mergeCell ref="C80:F80"/>
    <mergeCell ref="C81:F81"/>
    <mergeCell ref="C82:F82"/>
    <mergeCell ref="C83:F83"/>
    <mergeCell ref="C84:F84"/>
    <mergeCell ref="C85:F85"/>
    <mergeCell ref="C73:F73"/>
    <mergeCell ref="C74:H74"/>
    <mergeCell ref="C76:H76"/>
    <mergeCell ref="C77:F77"/>
    <mergeCell ref="C78:F78"/>
    <mergeCell ref="C79:F79"/>
    <mergeCell ref="C66:F66"/>
    <mergeCell ref="C67:F67"/>
    <mergeCell ref="C69:F69"/>
    <mergeCell ref="C70:F70"/>
    <mergeCell ref="C71:F71"/>
    <mergeCell ref="C72:F72"/>
    <mergeCell ref="C59:F59"/>
    <mergeCell ref="C60:F60"/>
    <mergeCell ref="C61:F61"/>
    <mergeCell ref="C63:F63"/>
    <mergeCell ref="C64:F64"/>
    <mergeCell ref="C65:F65"/>
    <mergeCell ref="C53:F53"/>
    <mergeCell ref="C54:F54"/>
    <mergeCell ref="C55:H55"/>
    <mergeCell ref="C56:F56"/>
    <mergeCell ref="C57:F57"/>
    <mergeCell ref="C58:F58"/>
    <mergeCell ref="C47:F47"/>
    <mergeCell ref="C48:H48"/>
    <mergeCell ref="C49:F49"/>
    <mergeCell ref="C50:H50"/>
    <mergeCell ref="C51:F51"/>
    <mergeCell ref="C52:F52"/>
    <mergeCell ref="C41:F41"/>
    <mergeCell ref="C42:F42"/>
    <mergeCell ref="C43:F43"/>
    <mergeCell ref="C44:F44"/>
    <mergeCell ref="C45:F45"/>
    <mergeCell ref="C46:F46"/>
    <mergeCell ref="C26:H26"/>
    <mergeCell ref="C30:H30"/>
    <mergeCell ref="C34:H34"/>
    <mergeCell ref="C38:H38"/>
    <mergeCell ref="C39:H39"/>
    <mergeCell ref="C40:F40"/>
    <mergeCell ref="C23:H23"/>
    <mergeCell ref="C24:H24"/>
    <mergeCell ref="C25:H25"/>
    <mergeCell ref="A7:H7"/>
    <mergeCell ref="A8:H8"/>
    <mergeCell ref="A9:H9"/>
    <mergeCell ref="A10:H10"/>
    <mergeCell ref="B11:C11"/>
    <mergeCell ref="C19:H19"/>
    <mergeCell ref="A1:H1"/>
    <mergeCell ref="A2:H2"/>
    <mergeCell ref="A3:H3"/>
    <mergeCell ref="A4:H4"/>
    <mergeCell ref="A5:H5"/>
    <mergeCell ref="A6:H6"/>
    <mergeCell ref="C20:H20"/>
    <mergeCell ref="C21:H21"/>
    <mergeCell ref="C22:H22"/>
  </mergeCells>
  <printOptions horizontalCentered="1"/>
  <pageMargins left="0.27559055118110237" right="0.23622047244094491" top="0.98425196850393704" bottom="0.82677165354330717" header="0.51181102362204722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Uzasadnienie</vt:lpstr>
      <vt:lpstr>Uzasadnienie!Obszar_wydruku</vt:lpstr>
      <vt:lpstr>Uzasadnienie!Tytuły_wydruku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Mach</dc:creator>
  <cp:lastModifiedBy>Krzysztof Ryszewski</cp:lastModifiedBy>
  <dcterms:created xsi:type="dcterms:W3CDTF">2024-12-13T10:59:41Z</dcterms:created>
  <dcterms:modified xsi:type="dcterms:W3CDTF">2024-12-13T11:15:39Z</dcterms:modified>
</cp:coreProperties>
</file>