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cyrankowski\Documents\Baza sportowa\Kujawsko-Pomorska Mała Infrastruktura Sportowa\2025\Wybór\"/>
    </mc:Choice>
  </mc:AlternateContent>
  <xr:revisionPtr revIDLastSave="0" documentId="8_{A1005F81-B84C-43DD-8EDA-329A9C42B8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Arkusz1!$A$1:$F$65</definedName>
    <definedName name="_xlnm.Print_Titles" localSheetId="0">Arkusz1!$4:$5</definedName>
  </definedNames>
  <calcPr calcId="191029"/>
</workbook>
</file>

<file path=xl/calcChain.xml><?xml version="1.0" encoding="utf-8"?>
<calcChain xmlns="http://schemas.openxmlformats.org/spreadsheetml/2006/main">
  <c r="F12" i="1" l="1"/>
  <c r="F13" i="1"/>
  <c r="F14" i="1"/>
  <c r="F17" i="1"/>
  <c r="F20" i="1"/>
  <c r="F22" i="1"/>
  <c r="F24" i="1"/>
  <c r="F25" i="1"/>
  <c r="F26" i="1"/>
  <c r="F27" i="1"/>
  <c r="F28" i="1"/>
  <c r="F30" i="1"/>
  <c r="F32" i="1"/>
  <c r="F37" i="1"/>
  <c r="F42" i="1"/>
  <c r="F50" i="1"/>
  <c r="F51" i="1"/>
  <c r="F54" i="1"/>
  <c r="F56" i="1"/>
  <c r="F58" i="1"/>
  <c r="F60" i="1"/>
  <c r="D18" i="1" l="1"/>
  <c r="D38" i="1"/>
  <c r="D48" i="1"/>
  <c r="E47" i="1"/>
  <c r="F47" i="1" s="1"/>
  <c r="E41" i="1"/>
  <c r="F41" i="1" s="1"/>
  <c r="E40" i="1"/>
  <c r="F40" i="1" s="1"/>
  <c r="E39" i="1"/>
  <c r="F39" i="1" s="1"/>
  <c r="E34" i="1"/>
  <c r="F34" i="1" s="1"/>
  <c r="E31" i="1"/>
  <c r="F31" i="1" s="1"/>
  <c r="E23" i="1"/>
  <c r="F23" i="1" s="1"/>
  <c r="E44" i="1" l="1"/>
  <c r="F44" i="1" s="1"/>
  <c r="D63" i="1"/>
  <c r="A7" i="1"/>
  <c r="A8" i="1" s="1"/>
  <c r="E8" i="1"/>
  <c r="F8" i="1" s="1"/>
  <c r="E19" i="1"/>
  <c r="F19" i="1" s="1"/>
  <c r="E46" i="1"/>
  <c r="F46" i="1" s="1"/>
  <c r="E7" i="1"/>
  <c r="F7" i="1" s="1"/>
  <c r="E52" i="1"/>
  <c r="F52" i="1" s="1"/>
  <c r="E55" i="1"/>
  <c r="F55" i="1" s="1"/>
  <c r="E15" i="1"/>
  <c r="F15" i="1" s="1"/>
  <c r="E21" i="1"/>
  <c r="F21" i="1" s="1"/>
  <c r="E53" i="1"/>
  <c r="F53" i="1" s="1"/>
  <c r="E38" i="1"/>
  <c r="F38" i="1" s="1"/>
  <c r="E61" i="1"/>
  <c r="F61" i="1" s="1"/>
  <c r="E59" i="1"/>
  <c r="F59" i="1" s="1"/>
  <c r="E57" i="1"/>
  <c r="F57" i="1" s="1"/>
  <c r="E18" i="1"/>
  <c r="F18" i="1" s="1"/>
  <c r="E45" i="1"/>
  <c r="F45" i="1" s="1"/>
  <c r="E16" i="1"/>
  <c r="F16" i="1" s="1"/>
  <c r="E9" i="1"/>
  <c r="F9" i="1" s="1"/>
  <c r="E10" i="1"/>
  <c r="F10" i="1" s="1"/>
  <c r="E11" i="1"/>
  <c r="F11" i="1" s="1"/>
  <c r="E29" i="1"/>
  <c r="F29" i="1" s="1"/>
  <c r="E33" i="1"/>
  <c r="F33" i="1" s="1"/>
  <c r="E35" i="1"/>
  <c r="F35" i="1" s="1"/>
  <c r="E36" i="1"/>
  <c r="F36" i="1" s="1"/>
  <c r="E43" i="1"/>
  <c r="F43" i="1" s="1"/>
  <c r="E48" i="1"/>
  <c r="F48" i="1" s="1"/>
  <c r="E49" i="1"/>
  <c r="F49" i="1" s="1"/>
  <c r="E62" i="1"/>
  <c r="F62" i="1" s="1"/>
  <c r="E6" i="1"/>
  <c r="F6" i="1" s="1"/>
  <c r="A9" i="1" l="1"/>
  <c r="A10" i="1" s="1"/>
  <c r="E63" i="1"/>
  <c r="F63" i="1" s="1"/>
  <c r="A11" i="1" l="1"/>
  <c r="A12" i="1" s="1"/>
  <c r="A13" i="1" s="1"/>
  <c r="A14" i="1" s="1"/>
  <c r="A15" i="1" s="1"/>
  <c r="A16" i="1" s="1"/>
  <c r="A17" i="1" s="1"/>
  <c r="A18" i="1" s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l="1"/>
  <c r="A47" i="1" s="1"/>
  <c r="A48" i="1" l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</calcChain>
</file>

<file path=xl/sharedStrings.xml><?xml version="1.0" encoding="utf-8"?>
<sst xmlns="http://schemas.openxmlformats.org/spreadsheetml/2006/main" count="125" uniqueCount="125">
  <si>
    <t>Dofinansowanie</t>
  </si>
  <si>
    <t>Łącznie</t>
  </si>
  <si>
    <t>L.p.</t>
  </si>
  <si>
    <t xml:space="preserve">Miasto Grudziądz </t>
  </si>
  <si>
    <t>Miasto Inowrocław</t>
  </si>
  <si>
    <t>Gmina Fabianki</t>
  </si>
  <si>
    <t>Gmina Inowrocław</t>
  </si>
  <si>
    <t xml:space="preserve">Gmina Chrostkowo </t>
  </si>
  <si>
    <t>Gmina Ciechocinek</t>
  </si>
  <si>
    <t>Gmina Grudziądz</t>
  </si>
  <si>
    <t xml:space="preserve">Gmina Mogilno </t>
  </si>
  <si>
    <t xml:space="preserve">Gmina Kamień Krajeński </t>
  </si>
  <si>
    <t>Gmina Stolno</t>
  </si>
  <si>
    <t>Miasto Chełmża</t>
  </si>
  <si>
    <t>Gmina Waganiec</t>
  </si>
  <si>
    <t xml:space="preserve">Gmina Żnin </t>
  </si>
  <si>
    <t xml:space="preserve">Gmina Osięciny </t>
  </si>
  <si>
    <t>Gmina Chełmża</t>
  </si>
  <si>
    <t>Gmina Czernikowo</t>
  </si>
  <si>
    <t xml:space="preserve">Budowa małej infrastruktury sportowo-rekreacyjnej w Parku 700-lecia w Czernikowie </t>
  </si>
  <si>
    <t>Miasto Rypin</t>
  </si>
  <si>
    <t xml:space="preserve">Rewitalizacja kortów tenisowych w Miejskim Ośrodku Sportu i Rekreacji w Rypinie </t>
  </si>
  <si>
    <t>Gmina Skrwilno</t>
  </si>
  <si>
    <t>Budowa parkuru dla szkółki jeździeckiej oraz sportowych zaprzęgów konnych w Skrwilnie</t>
  </si>
  <si>
    <t>Zakup i dostawa elementów sprawnościowych na place zabaw</t>
  </si>
  <si>
    <t>Gmina Cekcyn</t>
  </si>
  <si>
    <t>Gmina Sępólno Krajeńskie</t>
  </si>
  <si>
    <t>Gmina Osielsko</t>
  </si>
  <si>
    <t>Wymiana podnośnika krzesełkowego dla osób niepełnosprawnych na terenie basenu GOSiR w Osielsku oraz wymiana oświetlenia na boisku wielofunkcyjnym w Jarużynie</t>
  </si>
  <si>
    <t xml:space="preserve">Gmina Pakość </t>
  </si>
  <si>
    <t>Gmina Zławieś Wielka</t>
  </si>
  <si>
    <t>Gmina Koronowo</t>
  </si>
  <si>
    <t>Miasto Brodnica</t>
  </si>
  <si>
    <t>Gmina Kikół</t>
  </si>
  <si>
    <t>Modernizacja boiska w Wolęcinie</t>
  </si>
  <si>
    <t>Gmina Dobrzyń nad Wisłą</t>
  </si>
  <si>
    <t xml:space="preserve">Gmina Radzyń Chełmiński </t>
  </si>
  <si>
    <t xml:space="preserve">Powiat Świecki </t>
  </si>
  <si>
    <t>Budowa profesjonalnej ogólnodostępnej siłowni zewnętrznej w Świeciu</t>
  </si>
  <si>
    <t>Powiat Inowrocławski</t>
  </si>
  <si>
    <t xml:space="preserve">Budowa zaplecza szatniowo-socjalnego z funkcją świetlicy oraz trybun przy kompleksie sportowym Zespołu Szkół Chemiczno-Elektrycznych w Inowrocławiu </t>
  </si>
  <si>
    <t>Miasto Chełmno</t>
  </si>
  <si>
    <t xml:space="preserve">Budowa parku kalistenicznego </t>
  </si>
  <si>
    <t>Gmina Łysomice</t>
  </si>
  <si>
    <t>Miasto Wąbrzeźno</t>
  </si>
  <si>
    <t xml:space="preserve">Dodatkowa trybuna dla miejscowych kibiców oraz ogrodzenie sektora kibiców przyjezdnych na Stadionie Miejskim </t>
  </si>
  <si>
    <t xml:space="preserve">Gmina Choceń </t>
  </si>
  <si>
    <t>Montaż oświetlenia, monitoringu oraz ogrodzenia kompleksu sportowego przy Publicznej Szkole Podstawowej w Lubrańcu</t>
  </si>
  <si>
    <t>Gmina Lubraniec</t>
  </si>
  <si>
    <t>Gmina Górzno</t>
  </si>
  <si>
    <t>Gmina Lipno</t>
  </si>
  <si>
    <t xml:space="preserve">Miasto Radziejów </t>
  </si>
  <si>
    <t>Budowa dwóch boisk do piłki plażowej</t>
  </si>
  <si>
    <t>Gmina Kruszwica</t>
  </si>
  <si>
    <t>Gmina Wielka Nieszawka</t>
  </si>
  <si>
    <t>Miasto Golub-Dobrzyń</t>
  </si>
  <si>
    <t>Powiat Brodnicki</t>
  </si>
  <si>
    <t>Miasto Bydgoszcz</t>
  </si>
  <si>
    <t>Teren do ćwiczeń na osiedlu Glinki-Rupienica</t>
  </si>
  <si>
    <t>Gmina Dębowa Łąka</t>
  </si>
  <si>
    <t>Przebudowa bieżni znajdującej się przy boisku Szkoły Podstawowej w Dębowej Łące</t>
  </si>
  <si>
    <t>Gmina Dąbrowa</t>
  </si>
  <si>
    <t>Uzupełnienie infrastruktury sportowej boisk piłkarskich na terenie Gminy Dąbrowa</t>
  </si>
  <si>
    <t>Gmina Gostycyn</t>
  </si>
  <si>
    <t xml:space="preserve">Gmina Koneck </t>
  </si>
  <si>
    <t>Gmina Golub-Dobrzyń</t>
  </si>
  <si>
    <t>Rozbudowa i doposażenie infrastruktury sportowej w Żninie</t>
  </si>
  <si>
    <t>Gmina Świecie nad Osą</t>
  </si>
  <si>
    <t>Wykonanie zaplecza szatniowo-socjalnego przy boisku sportowym w Kruszy Zamkowej</t>
  </si>
  <si>
    <t>Gmina Obrowo</t>
  </si>
  <si>
    <t xml:space="preserve">Wykonanie ogrodzenia oraz zakup lampy na plac zabaw w Szembekowie - uzupełnienie infrastruktury rekreacyjnej </t>
  </si>
  <si>
    <t>Gmina Pruszcz</t>
  </si>
  <si>
    <t>Gmina Papowo Biskupie</t>
  </si>
  <si>
    <t>Miasto Toruń</t>
  </si>
  <si>
    <t>Gmina Świecie</t>
  </si>
  <si>
    <t>Modernizacja hali sportowej
 przy ul. Sportowców 3</t>
  </si>
  <si>
    <t xml:space="preserve">Montaż systemu nawadniania 
kortów tenisowych MOSiR </t>
  </si>
  <si>
    <t>Wymiana oświetlenia na hali sportowej 
przy ulicy Lipnowskiej w Ciechocinku</t>
  </si>
  <si>
    <t xml:space="preserve">Budowa boiska do koszykówki 
o nawierzchni modułowej w Wagańcu </t>
  </si>
  <si>
    <t>Budowa boiska do koszykówki oraz modernizacja boiska do siatkówki 
w Samociążku</t>
  </si>
  <si>
    <t>Budowa bieżni lekkoatletycznej 
3 torowej o długości 80 metrów 
przy Centrum Kształcenia Zawodowego i Ustawicznego w Brodnicy</t>
  </si>
  <si>
    <t xml:space="preserve">Doposażenie placu fitness 
przy Szkole Podstawowej nr 2 </t>
  </si>
  <si>
    <t>Zagospodarowanie placu 
rekreacyjno-sportowego w Zaborowie</t>
  </si>
  <si>
    <t>Budowa oświetlenia boiska sportowego 
w Papowie Biskupim</t>
  </si>
  <si>
    <t>Rozbudowa Piaskowej Przystani o siłownię zewnętrzną i urządzenia sportów wodnych</t>
  </si>
  <si>
    <t>Zakup, dostawa i montaż urządzeń 
sportowo-rekreacyjnych w Białkowie</t>
  </si>
  <si>
    <t>Wymiana oświetlenia stadionowego 
na kompleksie sportowym CRiS 
w Kowalewie Pomorskim</t>
  </si>
  <si>
    <t>Rozbudowa piłkochwytu oraz zakup i montaż trybuny mobilnej na boisku sportowym 
w miejscowości Szynych</t>
  </si>
  <si>
    <t>Modernizacja sali gimnastycznej 
w Zespole Szkół w Radzyniu Chełmińskim</t>
  </si>
  <si>
    <t>Budowa infrastruktury sportowo-wodnej 
na jeziorze Gopło w Kruszwicy</t>
  </si>
  <si>
    <t>Modernizacja trybuny sportowej 
na stadionie w Dobrzyniu nad Wisłą</t>
  </si>
  <si>
    <t>Zakup trybuny teleskopowej 
oraz zakup nagłośnienia</t>
  </si>
  <si>
    <t>Wymiana nawierzchni na boisku 
do koszykówki przy Szkole Podstawowej 
w Bieganowie</t>
  </si>
  <si>
    <t xml:space="preserve">Budowa parku do street workout 
w Kamieniu Krajeńskim </t>
  </si>
  <si>
    <t>Zakup wraz z montażem elementów 
placów zabaw oraz siłowni plenerowych 
na terenie Gminy Sępólno Krajeńskie</t>
  </si>
  <si>
    <t>Wymiana nawierzchni na boisku sportowym 
przy Szkole Podstawowej w Pruszczu</t>
  </si>
  <si>
    <t xml:space="preserve">Modernizacja ogrodzenia kortu tenisowego </t>
  </si>
  <si>
    <t xml:space="preserve">Wykonanie boiska do piłki nożnej o naturalnej nawierzchni wraz z infrastrukturą uzupełniającą oraz budowa parku do street workout z urządzeniami do kalisteniki
na terenie Stadionu Miejskiego </t>
  </si>
  <si>
    <t>Modernizacja boiska do piłki siatkowej 
w Zakrzewku</t>
  </si>
  <si>
    <t>Budowa placu sportowo-rekreacyjnego 
dla mieszkańców sołectwa Piła</t>
  </si>
  <si>
    <t>Budowa trybun 
przy boisku piłkarskim w Cekcynie</t>
  </si>
  <si>
    <t>Montaż oświetlenia oraz telebimu LED 
z funkcją tablicy wyników 
na stadionie w Chełmicy-Cukrowni</t>
  </si>
  <si>
    <t>Nazwa zadania *</t>
  </si>
  <si>
    <t>Planowana 
wartość 
zadania **</t>
  </si>
  <si>
    <t>* nazwa zadania jest wynikiem analizy wniosku o dofinansowanie i może różnić się od nazwy zaproponowanej przez Wnioskodawcę</t>
  </si>
  <si>
    <t>** planowana wartość zadania może ulec zmianie na etapie projektowania/wyboru wykonawcy/realizacji przy zachowaniu zasady, iż maksymalna wartość dofinansowania nie przekroczy 50% wartości całkowitej zadania</t>
  </si>
  <si>
    <t>Kujawsko-Pomorska Mała Infrastruktura Sportowa 
EDYCJA 2025</t>
  </si>
  <si>
    <t>Zakup wraz z montażem urządzenia linowego na placu sportowo-rekreacyjnym w Konecku</t>
  </si>
  <si>
    <t>Mini siłownia zewnętrzna oraz strefa sportowo-rekreacyjna: koszykówka i gry stołowe</t>
  </si>
  <si>
    <t>Gmina Kowalewo Pomorskie</t>
  </si>
  <si>
    <t>Budowa siłowni zewnętrznej w Kawnie 
oraz street workout w Nowej Wsi</t>
  </si>
  <si>
    <t>Modernizacja istniejącego kompleksu Orlik 
w Radomicach</t>
  </si>
  <si>
    <t>Wymiana technologiczna zraszaczy 
na Stadionie Miejskim i opraw na kompleksie Orlik w Pakości oraz budowa pumptracku 
w Jankowie</t>
  </si>
  <si>
    <t>Budowa oświetlenia zewnętrznego na boisku wielofunkcyjnym w Kościelnej Wsi</t>
  </si>
  <si>
    <t>Gmina Radziejów</t>
  </si>
  <si>
    <t>Wykonanie zadaszonego obiektu pełniącego funkcję parkingu rowerowego wraz z infrastrukturą towarzyszącą przy obiekcie gminnym Centrum Sportu i Rekreacji 
OLENDER Sp. z o.o.</t>
  </si>
  <si>
    <t xml:space="preserve">Przebudowa boiska sportowego oraz zakup
 i montaż urządzeń siłowni zewnętrznych 
na terenie gminy Choceń </t>
  </si>
  <si>
    <t>Utworzenie miejsca sportowo-rekreacyjnego 
w  Partęczynach</t>
  </si>
  <si>
    <t>Modernizacja Terenu przy zbiegu ul. Świetokrzyskiej-Staszica-Zapadłe (skatepark)</t>
  </si>
  <si>
    <t>Budowa pumptracka w Złejwsi Wielkiej</t>
  </si>
  <si>
    <t xml:space="preserve">Budowa ogrodzenia przy boisku sportowym w Grzywnie, wymiana pompy systemu zraszania na boisku sportowym w Kończenicach oraz wykonanie renowacji naturalnych nawierzchni boisk sportowych w Grzywnie i Kończewicach </t>
  </si>
  <si>
    <t>Jednostka 
Samorządu 
Terytorialnego</t>
  </si>
  <si>
    <t>Załącznik do Uchwały Nr …..................
Sejmiku Województwa Kujawsko-Pomorskiego
z dnia …..........................</t>
  </si>
  <si>
    <t>Gmina Solec Kujawski</t>
  </si>
  <si>
    <t>Wartość procentowa dofinansowania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</si>
</sst>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10" fontId="2" fillId="0" borderId="20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10" fontId="7" fillId="0" borderId="16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right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"/>
  <sheetViews>
    <sheetView tabSelected="1" view="pageBreakPreview" zoomScale="70" zoomScaleNormal="70" zoomScaleSheetLayoutView="70" workbookViewId="0">
      <selection activeCell="D7" sqref="D7"/>
    </sheetView>
  </sheetViews>
  <sheetFormatPr defaultRowHeight="14.4" x14ac:dyDescent="0.3"/>
  <cols>
    <col min="1" max="1" width="9.109375" style="1"/>
    <col min="2" max="2" width="28.5546875" style="1" customWidth="1"/>
    <col min="3" max="3" width="48.6640625" style="1" customWidth="1"/>
    <col min="4" max="4" width="21.5546875" style="2" customWidth="1"/>
    <col min="5" max="5" width="21.77734375" style="2" customWidth="1"/>
    <col min="6" max="6" width="18.44140625" customWidth="1"/>
  </cols>
  <sheetData>
    <row r="1" spans="1:6" ht="56.4" customHeight="1" thickBot="1" x14ac:dyDescent="0.35">
      <c r="D1" s="23" t="s">
        <v>122</v>
      </c>
      <c r="E1" s="23"/>
      <c r="F1" s="23"/>
    </row>
    <row r="2" spans="1:6" ht="15" customHeight="1" x14ac:dyDescent="0.3">
      <c r="A2" s="38" t="s">
        <v>106</v>
      </c>
      <c r="B2" s="39"/>
      <c r="C2" s="39"/>
      <c r="D2" s="39"/>
      <c r="E2" s="39"/>
      <c r="F2" s="40"/>
    </row>
    <row r="3" spans="1:6" ht="90.6" customHeight="1" thickBot="1" x14ac:dyDescent="0.35">
      <c r="A3" s="41"/>
      <c r="B3" s="42"/>
      <c r="C3" s="42"/>
      <c r="D3" s="42"/>
      <c r="E3" s="42"/>
      <c r="F3" s="43"/>
    </row>
    <row r="4" spans="1:6" ht="49.2" customHeight="1" x14ac:dyDescent="0.3">
      <c r="A4" s="32" t="s">
        <v>2</v>
      </c>
      <c r="B4" s="34" t="s">
        <v>121</v>
      </c>
      <c r="C4" s="34" t="s">
        <v>102</v>
      </c>
      <c r="D4" s="36" t="s">
        <v>103</v>
      </c>
      <c r="E4" s="24" t="s">
        <v>0</v>
      </c>
      <c r="F4" s="21" t="s">
        <v>124</v>
      </c>
    </row>
    <row r="5" spans="1:6" ht="29.4" customHeight="1" thickBot="1" x14ac:dyDescent="0.35">
      <c r="A5" s="33"/>
      <c r="B5" s="35"/>
      <c r="C5" s="35"/>
      <c r="D5" s="37"/>
      <c r="E5" s="25"/>
      <c r="F5" s="22"/>
    </row>
    <row r="6" spans="1:6" ht="60" customHeight="1" x14ac:dyDescent="0.3">
      <c r="A6" s="9">
        <v>1</v>
      </c>
      <c r="B6" s="10" t="s">
        <v>57</v>
      </c>
      <c r="C6" s="10" t="s">
        <v>58</v>
      </c>
      <c r="D6" s="11">
        <v>200000</v>
      </c>
      <c r="E6" s="14">
        <f t="shared" ref="E6:E11" si="0">D6/2</f>
        <v>100000</v>
      </c>
      <c r="F6" s="17">
        <f>E6/D6</f>
        <v>0.5</v>
      </c>
    </row>
    <row r="7" spans="1:6" ht="60" customHeight="1" x14ac:dyDescent="0.3">
      <c r="A7" s="12">
        <f>A6+1</f>
        <v>2</v>
      </c>
      <c r="B7" s="3" t="s">
        <v>3</v>
      </c>
      <c r="C7" s="3" t="s">
        <v>75</v>
      </c>
      <c r="D7" s="4">
        <v>200000</v>
      </c>
      <c r="E7" s="15">
        <f t="shared" si="0"/>
        <v>100000</v>
      </c>
      <c r="F7" s="18">
        <f t="shared" ref="F7:F63" si="1">E7/D7</f>
        <v>0.5</v>
      </c>
    </row>
    <row r="8" spans="1:6" ht="60" customHeight="1" x14ac:dyDescent="0.3">
      <c r="A8" s="12">
        <f t="shared" ref="A8:A62" si="2">A7+1</f>
        <v>3</v>
      </c>
      <c r="B8" s="3" t="s">
        <v>73</v>
      </c>
      <c r="C8" s="3" t="s">
        <v>76</v>
      </c>
      <c r="D8" s="4">
        <v>91000</v>
      </c>
      <c r="E8" s="15">
        <f t="shared" si="0"/>
        <v>45500</v>
      </c>
      <c r="F8" s="18">
        <f t="shared" si="1"/>
        <v>0.5</v>
      </c>
    </row>
    <row r="9" spans="1:6" ht="60" customHeight="1" x14ac:dyDescent="0.3">
      <c r="A9" s="12">
        <f t="shared" si="2"/>
        <v>4</v>
      </c>
      <c r="B9" s="3" t="s">
        <v>8</v>
      </c>
      <c r="C9" s="3" t="s">
        <v>77</v>
      </c>
      <c r="D9" s="4">
        <v>199506</v>
      </c>
      <c r="E9" s="15">
        <f t="shared" si="0"/>
        <v>99753</v>
      </c>
      <c r="F9" s="18">
        <f t="shared" si="1"/>
        <v>0.5</v>
      </c>
    </row>
    <row r="10" spans="1:6" ht="60" customHeight="1" x14ac:dyDescent="0.3">
      <c r="A10" s="12">
        <f t="shared" si="2"/>
        <v>5</v>
      </c>
      <c r="B10" s="3" t="s">
        <v>64</v>
      </c>
      <c r="C10" s="3" t="s">
        <v>107</v>
      </c>
      <c r="D10" s="4">
        <v>54000</v>
      </c>
      <c r="E10" s="15">
        <f t="shared" si="0"/>
        <v>27000</v>
      </c>
      <c r="F10" s="18">
        <f t="shared" si="1"/>
        <v>0.5</v>
      </c>
    </row>
    <row r="11" spans="1:6" ht="60" customHeight="1" x14ac:dyDescent="0.3">
      <c r="A11" s="12">
        <f t="shared" si="2"/>
        <v>6</v>
      </c>
      <c r="B11" s="3" t="s">
        <v>14</v>
      </c>
      <c r="C11" s="3" t="s">
        <v>78</v>
      </c>
      <c r="D11" s="4">
        <v>50430</v>
      </c>
      <c r="E11" s="15">
        <f t="shared" si="0"/>
        <v>25215</v>
      </c>
      <c r="F11" s="18">
        <f t="shared" si="1"/>
        <v>0.5</v>
      </c>
    </row>
    <row r="12" spans="1:6" ht="60" customHeight="1" x14ac:dyDescent="0.3">
      <c r="A12" s="12">
        <f t="shared" si="2"/>
        <v>7</v>
      </c>
      <c r="B12" s="3" t="s">
        <v>31</v>
      </c>
      <c r="C12" s="3" t="s">
        <v>79</v>
      </c>
      <c r="D12" s="4">
        <v>197123</v>
      </c>
      <c r="E12" s="15">
        <v>98561</v>
      </c>
      <c r="F12" s="18">
        <f t="shared" si="1"/>
        <v>0.49999746351262919</v>
      </c>
    </row>
    <row r="13" spans="1:6" ht="91.8" customHeight="1" x14ac:dyDescent="0.3">
      <c r="A13" s="12">
        <f t="shared" si="2"/>
        <v>8</v>
      </c>
      <c r="B13" s="3" t="s">
        <v>27</v>
      </c>
      <c r="C13" s="3" t="s">
        <v>28</v>
      </c>
      <c r="D13" s="4">
        <v>81607</v>
      </c>
      <c r="E13" s="15">
        <v>40803</v>
      </c>
      <c r="F13" s="18">
        <f t="shared" si="1"/>
        <v>0.49999387307461368</v>
      </c>
    </row>
    <row r="14" spans="1:6" ht="60" customHeight="1" x14ac:dyDescent="0.3">
      <c r="A14" s="12">
        <f t="shared" si="2"/>
        <v>9</v>
      </c>
      <c r="B14" s="3" t="s">
        <v>123</v>
      </c>
      <c r="C14" s="3" t="s">
        <v>108</v>
      </c>
      <c r="D14" s="4">
        <v>117666</v>
      </c>
      <c r="E14" s="15">
        <v>47066</v>
      </c>
      <c r="F14" s="18">
        <f t="shared" si="1"/>
        <v>0.3999966005473119</v>
      </c>
    </row>
    <row r="15" spans="1:6" ht="75.599999999999994" customHeight="1" x14ac:dyDescent="0.3">
      <c r="A15" s="12">
        <f t="shared" si="2"/>
        <v>10</v>
      </c>
      <c r="B15" s="3" t="s">
        <v>56</v>
      </c>
      <c r="C15" s="3" t="s">
        <v>80</v>
      </c>
      <c r="D15" s="4">
        <v>195832</v>
      </c>
      <c r="E15" s="15">
        <f>D15/2</f>
        <v>97916</v>
      </c>
      <c r="F15" s="18">
        <f t="shared" si="1"/>
        <v>0.5</v>
      </c>
    </row>
    <row r="16" spans="1:6" ht="60" customHeight="1" x14ac:dyDescent="0.3">
      <c r="A16" s="12">
        <f t="shared" si="2"/>
        <v>11</v>
      </c>
      <c r="B16" s="3" t="s">
        <v>32</v>
      </c>
      <c r="C16" s="3" t="s">
        <v>81</v>
      </c>
      <c r="D16" s="4">
        <v>134052</v>
      </c>
      <c r="E16" s="15">
        <f>D16/2</f>
        <v>67026</v>
      </c>
      <c r="F16" s="18">
        <f t="shared" si="1"/>
        <v>0.5</v>
      </c>
    </row>
    <row r="17" spans="1:6" ht="60" customHeight="1" x14ac:dyDescent="0.3">
      <c r="A17" s="12">
        <f t="shared" si="2"/>
        <v>12</v>
      </c>
      <c r="B17" s="3" t="s">
        <v>49</v>
      </c>
      <c r="C17" s="3" t="s">
        <v>82</v>
      </c>
      <c r="D17" s="4">
        <v>199871</v>
      </c>
      <c r="E17" s="15">
        <v>99935</v>
      </c>
      <c r="F17" s="18">
        <f t="shared" si="1"/>
        <v>0.49999749838645929</v>
      </c>
    </row>
    <row r="18" spans="1:6" ht="60" customHeight="1" x14ac:dyDescent="0.3">
      <c r="A18" s="12">
        <f t="shared" si="2"/>
        <v>13</v>
      </c>
      <c r="B18" s="3" t="s">
        <v>41</v>
      </c>
      <c r="C18" s="3" t="s">
        <v>42</v>
      </c>
      <c r="D18" s="4">
        <f>29950-500</f>
        <v>29450</v>
      </c>
      <c r="E18" s="15">
        <f>D18/2</f>
        <v>14725</v>
      </c>
      <c r="F18" s="18">
        <f t="shared" si="1"/>
        <v>0.5</v>
      </c>
    </row>
    <row r="19" spans="1:6" ht="60" customHeight="1" x14ac:dyDescent="0.3">
      <c r="A19" s="12">
        <f t="shared" si="2"/>
        <v>14</v>
      </c>
      <c r="B19" s="3" t="s">
        <v>72</v>
      </c>
      <c r="C19" s="3" t="s">
        <v>83</v>
      </c>
      <c r="D19" s="4">
        <v>126704</v>
      </c>
      <c r="E19" s="15">
        <f>D19/2</f>
        <v>63352</v>
      </c>
      <c r="F19" s="18">
        <f t="shared" si="1"/>
        <v>0.5</v>
      </c>
    </row>
    <row r="20" spans="1:6" ht="60" customHeight="1" x14ac:dyDescent="0.3">
      <c r="A20" s="12">
        <f t="shared" si="2"/>
        <v>15</v>
      </c>
      <c r="B20" s="3" t="s">
        <v>12</v>
      </c>
      <c r="C20" s="3" t="s">
        <v>24</v>
      </c>
      <c r="D20" s="4">
        <v>149999</v>
      </c>
      <c r="E20" s="15">
        <v>74999</v>
      </c>
      <c r="F20" s="18">
        <f t="shared" si="1"/>
        <v>0.49999666664444431</v>
      </c>
    </row>
    <row r="21" spans="1:6" ht="60" customHeight="1" x14ac:dyDescent="0.3">
      <c r="A21" s="12">
        <f t="shared" si="2"/>
        <v>16</v>
      </c>
      <c r="B21" s="3" t="s">
        <v>55</v>
      </c>
      <c r="C21" s="3" t="s">
        <v>84</v>
      </c>
      <c r="D21" s="4">
        <v>100000</v>
      </c>
      <c r="E21" s="15">
        <f>D21/2</f>
        <v>50000</v>
      </c>
      <c r="F21" s="18">
        <f t="shared" si="1"/>
        <v>0.5</v>
      </c>
    </row>
    <row r="22" spans="1:6" ht="60" customHeight="1" x14ac:dyDescent="0.3">
      <c r="A22" s="12">
        <f t="shared" si="2"/>
        <v>17</v>
      </c>
      <c r="B22" s="3" t="s">
        <v>65</v>
      </c>
      <c r="C22" s="3" t="s">
        <v>85</v>
      </c>
      <c r="D22" s="4">
        <v>150963</v>
      </c>
      <c r="E22" s="15">
        <v>60385</v>
      </c>
      <c r="F22" s="18">
        <f t="shared" si="1"/>
        <v>0.399998675172062</v>
      </c>
    </row>
    <row r="23" spans="1:6" ht="60" customHeight="1" x14ac:dyDescent="0.3">
      <c r="A23" s="12">
        <f t="shared" si="2"/>
        <v>18</v>
      </c>
      <c r="B23" s="3" t="s">
        <v>109</v>
      </c>
      <c r="C23" s="3" t="s">
        <v>86</v>
      </c>
      <c r="D23" s="4">
        <v>101930</v>
      </c>
      <c r="E23" s="15">
        <f>D23/2-20%*50965</f>
        <v>40772</v>
      </c>
      <c r="F23" s="18">
        <f t="shared" si="1"/>
        <v>0.4</v>
      </c>
    </row>
    <row r="24" spans="1:6" ht="60" customHeight="1" x14ac:dyDescent="0.3">
      <c r="A24" s="12">
        <f t="shared" si="2"/>
        <v>19</v>
      </c>
      <c r="B24" s="3" t="s">
        <v>9</v>
      </c>
      <c r="C24" s="3" t="s">
        <v>87</v>
      </c>
      <c r="D24" s="4">
        <v>92676</v>
      </c>
      <c r="E24" s="15">
        <v>37070</v>
      </c>
      <c r="F24" s="18">
        <f t="shared" si="1"/>
        <v>0.39999568388795376</v>
      </c>
    </row>
    <row r="25" spans="1:6" ht="60" customHeight="1" x14ac:dyDescent="0.3">
      <c r="A25" s="12">
        <f t="shared" si="2"/>
        <v>20</v>
      </c>
      <c r="B25" s="3" t="s">
        <v>36</v>
      </c>
      <c r="C25" s="3" t="s">
        <v>88</v>
      </c>
      <c r="D25" s="4">
        <v>199963</v>
      </c>
      <c r="E25" s="15">
        <v>99981</v>
      </c>
      <c r="F25" s="18">
        <f t="shared" si="1"/>
        <v>0.4999974995374144</v>
      </c>
    </row>
    <row r="26" spans="1:6" ht="60" customHeight="1" x14ac:dyDescent="0.3">
      <c r="A26" s="12">
        <f t="shared" si="2"/>
        <v>21</v>
      </c>
      <c r="B26" s="3" t="s">
        <v>67</v>
      </c>
      <c r="C26" s="3" t="s">
        <v>117</v>
      </c>
      <c r="D26" s="4">
        <v>132105</v>
      </c>
      <c r="E26" s="15">
        <v>66052</v>
      </c>
      <c r="F26" s="18">
        <f t="shared" si="1"/>
        <v>0.49999621513190268</v>
      </c>
    </row>
    <row r="27" spans="1:6" ht="75" customHeight="1" x14ac:dyDescent="0.3">
      <c r="A27" s="12">
        <f t="shared" si="2"/>
        <v>22</v>
      </c>
      <c r="B27" s="3" t="s">
        <v>39</v>
      </c>
      <c r="C27" s="3" t="s">
        <v>40</v>
      </c>
      <c r="D27" s="4">
        <v>199999</v>
      </c>
      <c r="E27" s="15">
        <v>99999</v>
      </c>
      <c r="F27" s="18">
        <f t="shared" si="1"/>
        <v>0.49999749998749993</v>
      </c>
    </row>
    <row r="28" spans="1:6" ht="60" customHeight="1" x14ac:dyDescent="0.3">
      <c r="A28" s="12">
        <f t="shared" si="2"/>
        <v>23</v>
      </c>
      <c r="B28" s="3" t="s">
        <v>4</v>
      </c>
      <c r="C28" s="3" t="s">
        <v>118</v>
      </c>
      <c r="D28" s="4">
        <v>200000</v>
      </c>
      <c r="E28" s="15">
        <v>80000</v>
      </c>
      <c r="F28" s="18">
        <f t="shared" si="1"/>
        <v>0.4</v>
      </c>
    </row>
    <row r="29" spans="1:6" ht="60" customHeight="1" x14ac:dyDescent="0.3">
      <c r="A29" s="12">
        <f t="shared" si="2"/>
        <v>24</v>
      </c>
      <c r="B29" s="3" t="s">
        <v>6</v>
      </c>
      <c r="C29" s="3" t="s">
        <v>68</v>
      </c>
      <c r="D29" s="4">
        <v>200000</v>
      </c>
      <c r="E29" s="15">
        <f>D29/2</f>
        <v>100000</v>
      </c>
      <c r="F29" s="18">
        <f t="shared" si="1"/>
        <v>0.5</v>
      </c>
    </row>
    <row r="30" spans="1:6" ht="60" customHeight="1" x14ac:dyDescent="0.3">
      <c r="A30" s="12">
        <f t="shared" si="2"/>
        <v>25</v>
      </c>
      <c r="B30" s="3" t="s">
        <v>53</v>
      </c>
      <c r="C30" s="3" t="s">
        <v>89</v>
      </c>
      <c r="D30" s="4">
        <v>100000</v>
      </c>
      <c r="E30" s="15">
        <v>50000</v>
      </c>
      <c r="F30" s="18">
        <f t="shared" si="1"/>
        <v>0.5</v>
      </c>
    </row>
    <row r="31" spans="1:6" ht="60" customHeight="1" x14ac:dyDescent="0.3">
      <c r="A31" s="12">
        <f>A30+1</f>
        <v>26</v>
      </c>
      <c r="B31" s="3" t="s">
        <v>7</v>
      </c>
      <c r="C31" s="3" t="s">
        <v>110</v>
      </c>
      <c r="D31" s="4">
        <v>180000</v>
      </c>
      <c r="E31" s="15">
        <f>D31/2-20%*90000</f>
        <v>72000</v>
      </c>
      <c r="F31" s="18">
        <f t="shared" si="1"/>
        <v>0.4</v>
      </c>
    </row>
    <row r="32" spans="1:6" ht="60" customHeight="1" x14ac:dyDescent="0.3">
      <c r="A32" s="12">
        <f t="shared" si="2"/>
        <v>27</v>
      </c>
      <c r="B32" s="3" t="s">
        <v>35</v>
      </c>
      <c r="C32" s="3" t="s">
        <v>90</v>
      </c>
      <c r="D32" s="4">
        <v>101000</v>
      </c>
      <c r="E32" s="15">
        <v>50500</v>
      </c>
      <c r="F32" s="18">
        <f t="shared" si="1"/>
        <v>0.5</v>
      </c>
    </row>
    <row r="33" spans="1:6" ht="60" customHeight="1" x14ac:dyDescent="0.3">
      <c r="A33" s="12">
        <f t="shared" si="2"/>
        <v>28</v>
      </c>
      <c r="B33" s="13" t="s">
        <v>33</v>
      </c>
      <c r="C33" s="13" t="s">
        <v>34</v>
      </c>
      <c r="D33" s="4">
        <v>199906</v>
      </c>
      <c r="E33" s="15">
        <f>D33/2</f>
        <v>99953</v>
      </c>
      <c r="F33" s="18">
        <f t="shared" si="1"/>
        <v>0.5</v>
      </c>
    </row>
    <row r="34" spans="1:6" ht="60" customHeight="1" x14ac:dyDescent="0.3">
      <c r="A34" s="12">
        <f t="shared" si="2"/>
        <v>29</v>
      </c>
      <c r="B34" s="13" t="s">
        <v>50</v>
      </c>
      <c r="C34" s="13" t="s">
        <v>111</v>
      </c>
      <c r="D34" s="4">
        <v>199260</v>
      </c>
      <c r="E34" s="15">
        <f>D34/2-20%*99630</f>
        <v>79704</v>
      </c>
      <c r="F34" s="18">
        <f t="shared" si="1"/>
        <v>0.4</v>
      </c>
    </row>
    <row r="35" spans="1:6" ht="60" customHeight="1" x14ac:dyDescent="0.3">
      <c r="A35" s="12">
        <f t="shared" si="2"/>
        <v>30</v>
      </c>
      <c r="B35" s="13" t="s">
        <v>61</v>
      </c>
      <c r="C35" s="13" t="s">
        <v>62</v>
      </c>
      <c r="D35" s="4">
        <v>199998</v>
      </c>
      <c r="E35" s="15">
        <f>D35/2</f>
        <v>99999</v>
      </c>
      <c r="F35" s="18">
        <f t="shared" si="1"/>
        <v>0.5</v>
      </c>
    </row>
    <row r="36" spans="1:6" ht="60" customHeight="1" x14ac:dyDescent="0.3">
      <c r="A36" s="12">
        <f t="shared" si="2"/>
        <v>31</v>
      </c>
      <c r="B36" s="3" t="s">
        <v>10</v>
      </c>
      <c r="C36" s="3" t="s">
        <v>91</v>
      </c>
      <c r="D36" s="4">
        <v>200000</v>
      </c>
      <c r="E36" s="15">
        <f>D36/2</f>
        <v>100000</v>
      </c>
      <c r="F36" s="18">
        <f t="shared" si="1"/>
        <v>0.5</v>
      </c>
    </row>
    <row r="37" spans="1:6" ht="76.2" customHeight="1" x14ac:dyDescent="0.3">
      <c r="A37" s="12">
        <f t="shared" si="2"/>
        <v>32</v>
      </c>
      <c r="B37" s="3" t="s">
        <v>29</v>
      </c>
      <c r="C37" s="3" t="s">
        <v>112</v>
      </c>
      <c r="D37" s="4">
        <v>88105</v>
      </c>
      <c r="E37" s="15">
        <v>44052</v>
      </c>
      <c r="F37" s="18">
        <f t="shared" si="1"/>
        <v>0.49999432495318086</v>
      </c>
    </row>
    <row r="38" spans="1:6" ht="60" customHeight="1" x14ac:dyDescent="0.3">
      <c r="A38" s="12">
        <f t="shared" si="2"/>
        <v>33</v>
      </c>
      <c r="B38" s="3" t="s">
        <v>51</v>
      </c>
      <c r="C38" s="3" t="s">
        <v>52</v>
      </c>
      <c r="D38" s="4">
        <f>200000-15000</f>
        <v>185000</v>
      </c>
      <c r="E38" s="15">
        <f>D38/2</f>
        <v>92500</v>
      </c>
      <c r="F38" s="18">
        <f t="shared" si="1"/>
        <v>0.5</v>
      </c>
    </row>
    <row r="39" spans="1:6" ht="60" customHeight="1" x14ac:dyDescent="0.3">
      <c r="A39" s="12">
        <f t="shared" si="2"/>
        <v>34</v>
      </c>
      <c r="B39" s="3" t="s">
        <v>16</v>
      </c>
      <c r="C39" s="3" t="s">
        <v>113</v>
      </c>
      <c r="D39" s="4">
        <v>70000</v>
      </c>
      <c r="E39" s="15">
        <f>D39/2-20%*35000</f>
        <v>28000</v>
      </c>
      <c r="F39" s="18">
        <f t="shared" si="1"/>
        <v>0.4</v>
      </c>
    </row>
    <row r="40" spans="1:6" ht="60" customHeight="1" x14ac:dyDescent="0.3">
      <c r="A40" s="12">
        <f t="shared" si="2"/>
        <v>35</v>
      </c>
      <c r="B40" s="3" t="s">
        <v>114</v>
      </c>
      <c r="C40" s="3" t="s">
        <v>92</v>
      </c>
      <c r="D40" s="4">
        <v>185000</v>
      </c>
      <c r="E40" s="15">
        <f>D40/2-20%*92500</f>
        <v>74000</v>
      </c>
      <c r="F40" s="18">
        <f t="shared" si="1"/>
        <v>0.4</v>
      </c>
    </row>
    <row r="41" spans="1:6" ht="60" customHeight="1" x14ac:dyDescent="0.3">
      <c r="A41" s="12">
        <f t="shared" si="2"/>
        <v>36</v>
      </c>
      <c r="B41" s="3" t="s">
        <v>20</v>
      </c>
      <c r="C41" s="3" t="s">
        <v>21</v>
      </c>
      <c r="D41" s="4">
        <v>61500</v>
      </c>
      <c r="E41" s="15">
        <f>D41/2-20%*30750</f>
        <v>24600</v>
      </c>
      <c r="F41" s="18">
        <f t="shared" si="1"/>
        <v>0.4</v>
      </c>
    </row>
    <row r="42" spans="1:6" ht="60" customHeight="1" x14ac:dyDescent="0.3">
      <c r="A42" s="12">
        <f t="shared" si="2"/>
        <v>37</v>
      </c>
      <c r="B42" s="3" t="s">
        <v>22</v>
      </c>
      <c r="C42" s="3" t="s">
        <v>23</v>
      </c>
      <c r="D42" s="4">
        <v>198131</v>
      </c>
      <c r="E42" s="15">
        <v>79252</v>
      </c>
      <c r="F42" s="18">
        <f t="shared" si="1"/>
        <v>0.39999798113369439</v>
      </c>
    </row>
    <row r="43" spans="1:6" ht="60" customHeight="1" x14ac:dyDescent="0.3">
      <c r="A43" s="12">
        <f t="shared" si="2"/>
        <v>38</v>
      </c>
      <c r="B43" s="3" t="s">
        <v>11</v>
      </c>
      <c r="C43" s="3" t="s">
        <v>93</v>
      </c>
      <c r="D43" s="4">
        <v>194278</v>
      </c>
      <c r="E43" s="15">
        <f>D43/2</f>
        <v>97139</v>
      </c>
      <c r="F43" s="18">
        <f t="shared" si="1"/>
        <v>0.5</v>
      </c>
    </row>
    <row r="44" spans="1:6" ht="60" customHeight="1" x14ac:dyDescent="0.3">
      <c r="A44" s="12">
        <f t="shared" si="2"/>
        <v>39</v>
      </c>
      <c r="B44" s="3" t="s">
        <v>26</v>
      </c>
      <c r="C44" s="3" t="s">
        <v>94</v>
      </c>
      <c r="D44" s="4">
        <v>163600</v>
      </c>
      <c r="E44" s="15">
        <f>D44/2</f>
        <v>81800</v>
      </c>
      <c r="F44" s="18">
        <f t="shared" si="1"/>
        <v>0.5</v>
      </c>
    </row>
    <row r="45" spans="1:6" ht="60" customHeight="1" x14ac:dyDescent="0.3">
      <c r="A45" s="12">
        <f t="shared" si="2"/>
        <v>40</v>
      </c>
      <c r="B45" s="3" t="s">
        <v>37</v>
      </c>
      <c r="C45" s="3" t="s">
        <v>38</v>
      </c>
      <c r="D45" s="4">
        <v>200000</v>
      </c>
      <c r="E45" s="15">
        <f>D45/2</f>
        <v>100000</v>
      </c>
      <c r="F45" s="18">
        <f t="shared" si="1"/>
        <v>0.5</v>
      </c>
    </row>
    <row r="46" spans="1:6" ht="60" customHeight="1" x14ac:dyDescent="0.3">
      <c r="A46" s="12">
        <f t="shared" si="2"/>
        <v>41</v>
      </c>
      <c r="B46" s="3" t="s">
        <v>71</v>
      </c>
      <c r="C46" s="3" t="s">
        <v>95</v>
      </c>
      <c r="D46" s="4">
        <v>200000</v>
      </c>
      <c r="E46" s="15">
        <f>D46/2</f>
        <v>100000</v>
      </c>
      <c r="F46" s="18">
        <f t="shared" si="1"/>
        <v>0.5</v>
      </c>
    </row>
    <row r="47" spans="1:6" ht="60" customHeight="1" x14ac:dyDescent="0.3">
      <c r="A47" s="12">
        <f t="shared" si="2"/>
        <v>42</v>
      </c>
      <c r="B47" s="3" t="s">
        <v>74</v>
      </c>
      <c r="C47" s="3" t="s">
        <v>96</v>
      </c>
      <c r="D47" s="4">
        <v>61500</v>
      </c>
      <c r="E47" s="15">
        <f t="shared" ref="E47" si="3">D47/2</f>
        <v>30750</v>
      </c>
      <c r="F47" s="18">
        <f t="shared" si="1"/>
        <v>0.5</v>
      </c>
    </row>
    <row r="48" spans="1:6" ht="94.8" customHeight="1" x14ac:dyDescent="0.3">
      <c r="A48" s="12">
        <f t="shared" si="2"/>
        <v>43</v>
      </c>
      <c r="B48" s="3" t="s">
        <v>13</v>
      </c>
      <c r="C48" s="3" t="s">
        <v>97</v>
      </c>
      <c r="D48" s="4">
        <f>199752-12300</f>
        <v>187452</v>
      </c>
      <c r="E48" s="15">
        <f>D48/2</f>
        <v>93726</v>
      </c>
      <c r="F48" s="18">
        <f t="shared" si="1"/>
        <v>0.5</v>
      </c>
    </row>
    <row r="49" spans="1:6" ht="95.4" customHeight="1" x14ac:dyDescent="0.3">
      <c r="A49" s="12">
        <f t="shared" si="2"/>
        <v>44</v>
      </c>
      <c r="B49" s="3" t="s">
        <v>17</v>
      </c>
      <c r="C49" s="3" t="s">
        <v>120</v>
      </c>
      <c r="D49" s="4">
        <v>65500</v>
      </c>
      <c r="E49" s="15">
        <f>D49/2</f>
        <v>32750</v>
      </c>
      <c r="F49" s="18">
        <f t="shared" si="1"/>
        <v>0.5</v>
      </c>
    </row>
    <row r="50" spans="1:6" ht="60" customHeight="1" x14ac:dyDescent="0.3">
      <c r="A50" s="12">
        <f t="shared" si="2"/>
        <v>45</v>
      </c>
      <c r="B50" s="3" t="s">
        <v>18</v>
      </c>
      <c r="C50" s="3" t="s">
        <v>19</v>
      </c>
      <c r="D50" s="4">
        <v>199737.60000000001</v>
      </c>
      <c r="E50" s="15">
        <v>99868</v>
      </c>
      <c r="F50" s="18">
        <f t="shared" si="1"/>
        <v>0.49999599474510559</v>
      </c>
    </row>
    <row r="51" spans="1:6" ht="60" customHeight="1" x14ac:dyDescent="0.3">
      <c r="A51" s="12">
        <f t="shared" si="2"/>
        <v>46</v>
      </c>
      <c r="B51" s="3" t="s">
        <v>43</v>
      </c>
      <c r="C51" s="3" t="s">
        <v>98</v>
      </c>
      <c r="D51" s="4">
        <v>135669</v>
      </c>
      <c r="E51" s="15">
        <v>67834</v>
      </c>
      <c r="F51" s="18">
        <f t="shared" si="1"/>
        <v>0.49999631455970045</v>
      </c>
    </row>
    <row r="52" spans="1:6" ht="60" customHeight="1" x14ac:dyDescent="0.3">
      <c r="A52" s="12">
        <f t="shared" si="2"/>
        <v>47</v>
      </c>
      <c r="B52" s="3" t="s">
        <v>69</v>
      </c>
      <c r="C52" s="3" t="s">
        <v>70</v>
      </c>
      <c r="D52" s="4">
        <v>48800</v>
      </c>
      <c r="E52" s="15">
        <f>D52/2</f>
        <v>24400</v>
      </c>
      <c r="F52" s="18">
        <f t="shared" si="1"/>
        <v>0.5</v>
      </c>
    </row>
    <row r="53" spans="1:6" ht="91.8" customHeight="1" x14ac:dyDescent="0.3">
      <c r="A53" s="12">
        <f t="shared" si="2"/>
        <v>48</v>
      </c>
      <c r="B53" s="3" t="s">
        <v>54</v>
      </c>
      <c r="C53" s="3" t="s">
        <v>115</v>
      </c>
      <c r="D53" s="4">
        <v>199260</v>
      </c>
      <c r="E53" s="15">
        <f>D53/2</f>
        <v>99630</v>
      </c>
      <c r="F53" s="18">
        <f t="shared" si="1"/>
        <v>0.5</v>
      </c>
    </row>
    <row r="54" spans="1:6" ht="60" customHeight="1" x14ac:dyDescent="0.3">
      <c r="A54" s="12">
        <f t="shared" si="2"/>
        <v>49</v>
      </c>
      <c r="B54" s="3" t="s">
        <v>30</v>
      </c>
      <c r="C54" s="3" t="s">
        <v>119</v>
      </c>
      <c r="D54" s="4">
        <v>200000</v>
      </c>
      <c r="E54" s="15">
        <v>80000</v>
      </c>
      <c r="F54" s="18">
        <f t="shared" si="1"/>
        <v>0.4</v>
      </c>
    </row>
    <row r="55" spans="1:6" ht="60" customHeight="1" x14ac:dyDescent="0.3">
      <c r="A55" s="12">
        <f t="shared" si="2"/>
        <v>50</v>
      </c>
      <c r="B55" s="3" t="s">
        <v>63</v>
      </c>
      <c r="C55" s="3" t="s">
        <v>99</v>
      </c>
      <c r="D55" s="4">
        <v>110000</v>
      </c>
      <c r="E55" s="15">
        <f>D55/2</f>
        <v>55000</v>
      </c>
      <c r="F55" s="18">
        <f t="shared" si="1"/>
        <v>0.5</v>
      </c>
    </row>
    <row r="56" spans="1:6" ht="60" customHeight="1" x14ac:dyDescent="0.3">
      <c r="A56" s="12">
        <f t="shared" si="2"/>
        <v>51</v>
      </c>
      <c r="B56" s="3" t="s">
        <v>25</v>
      </c>
      <c r="C56" s="4" t="s">
        <v>100</v>
      </c>
      <c r="D56" s="4">
        <v>199926</v>
      </c>
      <c r="E56" s="15">
        <v>79970</v>
      </c>
      <c r="F56" s="18">
        <f t="shared" si="1"/>
        <v>0.39999799925972612</v>
      </c>
    </row>
    <row r="57" spans="1:6" ht="60" customHeight="1" x14ac:dyDescent="0.3">
      <c r="A57" s="12">
        <f t="shared" si="2"/>
        <v>52</v>
      </c>
      <c r="B57" s="3" t="s">
        <v>44</v>
      </c>
      <c r="C57" s="4" t="s">
        <v>45</v>
      </c>
      <c r="D57" s="4">
        <v>132840</v>
      </c>
      <c r="E57" s="15">
        <f>D57/2</f>
        <v>66420</v>
      </c>
      <c r="F57" s="18">
        <f t="shared" si="1"/>
        <v>0.5</v>
      </c>
    </row>
    <row r="58" spans="1:6" ht="60" customHeight="1" x14ac:dyDescent="0.3">
      <c r="A58" s="12">
        <f t="shared" si="2"/>
        <v>53</v>
      </c>
      <c r="B58" s="3" t="s">
        <v>59</v>
      </c>
      <c r="C58" s="4" t="s">
        <v>60</v>
      </c>
      <c r="D58" s="4">
        <v>199991</v>
      </c>
      <c r="E58" s="15">
        <v>99995</v>
      </c>
      <c r="F58" s="18">
        <f t="shared" si="1"/>
        <v>0.49999749988749492</v>
      </c>
    </row>
    <row r="59" spans="1:6" ht="60" customHeight="1" x14ac:dyDescent="0.3">
      <c r="A59" s="12">
        <f t="shared" si="2"/>
        <v>54</v>
      </c>
      <c r="B59" s="3" t="s">
        <v>46</v>
      </c>
      <c r="C59" s="4" t="s">
        <v>116</v>
      </c>
      <c r="D59" s="4">
        <v>61998</v>
      </c>
      <c r="E59" s="15">
        <f>D59/2</f>
        <v>30999</v>
      </c>
      <c r="F59" s="18">
        <f t="shared" si="1"/>
        <v>0.5</v>
      </c>
    </row>
    <row r="60" spans="1:6" ht="60" customHeight="1" x14ac:dyDescent="0.3">
      <c r="A60" s="12">
        <f t="shared" si="2"/>
        <v>55</v>
      </c>
      <c r="B60" s="3" t="s">
        <v>5</v>
      </c>
      <c r="C60" s="3" t="s">
        <v>101</v>
      </c>
      <c r="D60" s="4">
        <v>200000</v>
      </c>
      <c r="E60" s="15">
        <v>80000</v>
      </c>
      <c r="F60" s="18">
        <f t="shared" si="1"/>
        <v>0.4</v>
      </c>
    </row>
    <row r="61" spans="1:6" ht="60" customHeight="1" x14ac:dyDescent="0.3">
      <c r="A61" s="12">
        <f t="shared" si="2"/>
        <v>56</v>
      </c>
      <c r="B61" s="3" t="s">
        <v>48</v>
      </c>
      <c r="C61" s="3" t="s">
        <v>47</v>
      </c>
      <c r="D61" s="4">
        <v>158916</v>
      </c>
      <c r="E61" s="15">
        <f>D61/2</f>
        <v>79458</v>
      </c>
      <c r="F61" s="18">
        <f t="shared" si="1"/>
        <v>0.5</v>
      </c>
    </row>
    <row r="62" spans="1:6" ht="60" customHeight="1" thickBot="1" x14ac:dyDescent="0.35">
      <c r="A62" s="5">
        <f t="shared" si="2"/>
        <v>57</v>
      </c>
      <c r="B62" s="6" t="s">
        <v>15</v>
      </c>
      <c r="C62" s="6" t="s">
        <v>66</v>
      </c>
      <c r="D62" s="7">
        <v>200000</v>
      </c>
      <c r="E62" s="16">
        <f>D62/2</f>
        <v>100000</v>
      </c>
      <c r="F62" s="19">
        <f t="shared" si="1"/>
        <v>0.5</v>
      </c>
    </row>
    <row r="63" spans="1:6" ht="60" customHeight="1" thickBot="1" x14ac:dyDescent="0.35">
      <c r="A63" s="30" t="s">
        <v>1</v>
      </c>
      <c r="B63" s="31"/>
      <c r="C63" s="31"/>
      <c r="D63" s="8">
        <f>SUM(D6:D62)</f>
        <v>8492243.5999999996</v>
      </c>
      <c r="E63" s="8">
        <f>SUM(E6:E62)</f>
        <v>4030409</v>
      </c>
      <c r="F63" s="20">
        <f t="shared" si="1"/>
        <v>0.4745988445267868</v>
      </c>
    </row>
    <row r="64" spans="1:6" ht="15" customHeight="1" x14ac:dyDescent="0.3">
      <c r="A64" s="26" t="s">
        <v>104</v>
      </c>
      <c r="B64" s="26"/>
      <c r="C64" s="26"/>
      <c r="D64" s="26"/>
      <c r="E64" s="26"/>
    </row>
    <row r="65" spans="1:5" ht="30" customHeight="1" x14ac:dyDescent="0.3">
      <c r="A65" s="27" t="s">
        <v>105</v>
      </c>
      <c r="B65" s="27"/>
      <c r="C65" s="27"/>
      <c r="D65" s="27"/>
      <c r="E65" s="27"/>
    </row>
    <row r="66" spans="1:5" ht="15" customHeight="1" x14ac:dyDescent="0.3">
      <c r="A66" s="28"/>
      <c r="B66" s="29"/>
      <c r="C66" s="29"/>
      <c r="D66" s="29"/>
      <c r="E66" s="29"/>
    </row>
    <row r="67" spans="1:5" ht="15" customHeight="1" x14ac:dyDescent="0.3">
      <c r="A67" s="29"/>
      <c r="B67" s="29"/>
      <c r="C67" s="29"/>
      <c r="D67" s="29"/>
      <c r="E67" s="29"/>
    </row>
    <row r="68" spans="1:5" ht="15" customHeight="1" x14ac:dyDescent="0.3">
      <c r="A68" s="29"/>
      <c r="B68" s="29"/>
      <c r="C68" s="29"/>
      <c r="D68" s="29"/>
      <c r="E68" s="29"/>
    </row>
    <row r="69" spans="1:5" ht="15" customHeight="1" x14ac:dyDescent="0.3">
      <c r="A69" s="29"/>
      <c r="B69" s="29"/>
      <c r="C69" s="29"/>
      <c r="D69" s="29"/>
      <c r="E69" s="29"/>
    </row>
    <row r="70" spans="1:5" ht="15" customHeight="1" x14ac:dyDescent="0.3">
      <c r="A70" s="29"/>
      <c r="B70" s="29"/>
      <c r="C70" s="29"/>
      <c r="D70" s="29"/>
      <c r="E70" s="29"/>
    </row>
    <row r="71" spans="1:5" ht="15" customHeight="1" x14ac:dyDescent="0.3">
      <c r="A71" s="29"/>
      <c r="B71" s="29"/>
      <c r="C71" s="29"/>
      <c r="D71" s="29"/>
      <c r="E71" s="29"/>
    </row>
    <row r="72" spans="1:5" ht="15" customHeight="1" x14ac:dyDescent="0.3">
      <c r="A72" s="29"/>
      <c r="B72" s="29"/>
      <c r="C72" s="29"/>
      <c r="D72" s="29"/>
      <c r="E72" s="29"/>
    </row>
    <row r="73" spans="1:5" ht="15" customHeight="1" x14ac:dyDescent="0.3">
      <c r="A73" s="29"/>
      <c r="B73" s="29"/>
      <c r="C73" s="29"/>
      <c r="D73" s="29"/>
      <c r="E73" s="29"/>
    </row>
    <row r="74" spans="1:5" ht="114.75" customHeight="1" x14ac:dyDescent="0.3">
      <c r="A74" s="29"/>
      <c r="B74" s="29"/>
      <c r="C74" s="29"/>
      <c r="D74" s="29"/>
      <c r="E74" s="29"/>
    </row>
  </sheetData>
  <mergeCells count="12">
    <mergeCell ref="A65:E65"/>
    <mergeCell ref="A66:E74"/>
    <mergeCell ref="A63:C63"/>
    <mergeCell ref="A4:A5"/>
    <mergeCell ref="B4:B5"/>
    <mergeCell ref="C4:C5"/>
    <mergeCell ref="D4:D5"/>
    <mergeCell ref="F4:F5"/>
    <mergeCell ref="A2:F3"/>
    <mergeCell ref="D1:F1"/>
    <mergeCell ref="E4:E5"/>
    <mergeCell ref="A64:E6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Cyrankowski</dc:creator>
  <cp:lastModifiedBy>Artur Cyrankowski</cp:lastModifiedBy>
  <cp:lastPrinted>2025-04-10T06:25:11Z</cp:lastPrinted>
  <dcterms:created xsi:type="dcterms:W3CDTF">2018-06-06T12:07:56Z</dcterms:created>
  <dcterms:modified xsi:type="dcterms:W3CDTF">2025-04-10T10:42:27Z</dcterms:modified>
</cp:coreProperties>
</file>