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est\KARINA\2026\uchwały różne\Uchwała Zarządu w sprawie wytycznych do sprawozdania za 2025 r\"/>
    </mc:Choice>
  </mc:AlternateContent>
  <xr:revisionPtr revIDLastSave="0" documentId="13_ncr:1_{29C91462-DD6C-41C0-B437-5CC5BD1A2430}" xr6:coauthVersionLast="47" xr6:coauthVersionMax="47" xr10:uidLastSave="{00000000-0000-0000-0000-000000000000}"/>
  <bookViews>
    <workbookView xWindow="-120" yWindow="-120" windowWidth="29040" windowHeight="15720" tabRatio="943" firstSheet="12" activeTab="26" xr2:uid="{00000000-000D-0000-FFFF-FFFF00000000}"/>
  </bookViews>
  <sheets>
    <sheet name="1. SF-Z" sheetId="60" r:id="rId1"/>
    <sheet name="Tabela SF-ZB do zał.nr 1" sheetId="74" r:id="rId2"/>
    <sheet name="Tabela SF-ZWN do zał.nr 1" sheetId="75" r:id="rId3"/>
    <sheet name="2. SF-WRD" sheetId="61" r:id="rId4"/>
    <sheet name="3. SF-FC" sheetId="62" r:id="rId5"/>
    <sheet name="4. SF-PR-1" sheetId="63" r:id="rId6"/>
    <sheet name="5. SF-PR-2" sheetId="64" r:id="rId7"/>
    <sheet name="6. SF-PR-3" sheetId="65" r:id="rId8"/>
    <sheet name="7. SF-PR-4" sheetId="66" r:id="rId9"/>
    <sheet name="8. SF-PR-5" sheetId="67" r:id="rId10"/>
    <sheet name="9. SF-PR-6" sheetId="68" r:id="rId11"/>
    <sheet name="10. SF-PR-7" sheetId="69" r:id="rId12"/>
    <sheet name="11. SF-PR-8" sheetId="73" r:id="rId13"/>
    <sheet name="12. SF-PPW" sheetId="70" r:id="rId14"/>
    <sheet name="13. SF-OP" sheetId="71" r:id="rId15"/>
    <sheet name="14. SF-ZOZ" sheetId="76" r:id="rId16"/>
    <sheet name="15. ADz I-ZOZ" sheetId="77" r:id="rId17"/>
    <sheet name="16. ADz II-ZOZ" sheetId="78" r:id="rId18"/>
    <sheet name="17. SF-IK" sheetId="79" r:id="rId19"/>
    <sheet name="18. SF-IK-W" sheetId="80" r:id="rId20"/>
    <sheet name="Specyfikacja do SF-IK-W" sheetId="81" r:id="rId21"/>
    <sheet name="19. ADz I-IK" sheetId="82" r:id="rId22"/>
    <sheet name="20. ADz II-IK" sheetId="83" r:id="rId23"/>
    <sheet name="21. SF-WORD" sheetId="84" r:id="rId24"/>
    <sheet name="22. ADz I-WORD" sheetId="85" r:id="rId25"/>
    <sheet name="23. ADz II-WORD" sheetId="86" r:id="rId26"/>
    <sheet name="24. SF-IU" sheetId="72" r:id="rId27"/>
  </sheets>
  <definedNames>
    <definedName name="_xlnm.Print_Area" localSheetId="0">'1. SF-Z'!$A$1:$H$50</definedName>
    <definedName name="_xlnm.Print_Area" localSheetId="11">'10. SF-PR-7'!$A$1:$F$51</definedName>
    <definedName name="_xlnm.Print_Area" localSheetId="12">'11. SF-PR-8'!$A$1:$F$53</definedName>
    <definedName name="_xlnm.Print_Area" localSheetId="13">'12. SF-PPW'!$A$1:$G$72</definedName>
    <definedName name="_xlnm.Print_Area" localSheetId="15">'14. SF-ZOZ'!$A$1:$H$353</definedName>
    <definedName name="_xlnm.Print_Area" localSheetId="16">'15. ADz I-ZOZ'!$A$1:$G$213</definedName>
    <definedName name="_xlnm.Print_Area" localSheetId="19">'18. SF-IK-W'!$A$1:$O$62</definedName>
    <definedName name="_xlnm.Print_Area" localSheetId="21">'19. ADz I-IK'!$A$1:$K$151</definedName>
    <definedName name="_xlnm.Print_Area" localSheetId="3">'2. SF-WRD'!$A$1:$F$50</definedName>
    <definedName name="_xlnm.Print_Area" localSheetId="26">'24. SF-IU'!$A$1:$E$58</definedName>
    <definedName name="_xlnm.Print_Area" localSheetId="4">'3. SF-FC'!$A$1:$G$89</definedName>
    <definedName name="_xlnm.Print_Area" localSheetId="5">'4. SF-PR-1'!$A$1:$F$52</definedName>
    <definedName name="_xlnm.Print_Area" localSheetId="6">'5. SF-PR-2'!$A$1:$F$49</definedName>
    <definedName name="_xlnm.Print_Area" localSheetId="7">'6. SF-PR-3'!$A$1:$F$51</definedName>
    <definedName name="_xlnm.Print_Area" localSheetId="8">'7. SF-PR-4'!$A$1:$F$54</definedName>
    <definedName name="_xlnm.Print_Area" localSheetId="9">'8. SF-PR-5'!$A$1:$F$50</definedName>
    <definedName name="_xlnm.Print_Area" localSheetId="10">'9. SF-PR-6'!$A$1:$F$46</definedName>
    <definedName name="_xlnm.Print_Area" localSheetId="1">'Tabela SF-ZB do zał.nr 1'!$A$1:$F$33</definedName>
    <definedName name="_xlnm.Print_Area" localSheetId="2">'Tabela SF-ZWN do zał.nr 1'!$A$1:$F$24</definedName>
    <definedName name="_xlnm.Print_Titles" localSheetId="15">'14. SF-ZOZ'!$12:$14</definedName>
    <definedName name="_xlnm.Print_Titles" localSheetId="16">'15. ADz I-ZOZ'!$20:$21</definedName>
    <definedName name="_xlnm.Print_Titles" localSheetId="18">'17. SF-IK'!$13:$15</definedName>
    <definedName name="_xlnm.Print_Titles" localSheetId="21">'19. ADz I-IK'!$12:$13</definedName>
    <definedName name="_xlnm.Print_Titles" localSheetId="22">'20. ADz II-IK'!$10:$12</definedName>
    <definedName name="_xlnm.Print_Titles" localSheetId="23">'21. SF-WORD'!$12:$14</definedName>
    <definedName name="_xlnm.Print_Titles" localSheetId="24">'22. ADz I-WORD'!$39:$42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86" l="1"/>
  <c r="G68" i="86"/>
  <c r="F68" i="86"/>
  <c r="J68" i="86" s="1"/>
  <c r="E68" i="86"/>
  <c r="D68" i="86"/>
  <c r="C68" i="86"/>
  <c r="J67" i="86"/>
  <c r="I67" i="86"/>
  <c r="J66" i="86"/>
  <c r="I66" i="86"/>
  <c r="J65" i="86"/>
  <c r="I65" i="86"/>
  <c r="J64" i="86"/>
  <c r="I64" i="86"/>
  <c r="F57" i="86"/>
  <c r="C57" i="86"/>
  <c r="G53" i="86"/>
  <c r="J53" i="86" s="1"/>
  <c r="F53" i="86"/>
  <c r="E53" i="86"/>
  <c r="D53" i="86"/>
  <c r="C53" i="86"/>
  <c r="J52" i="86"/>
  <c r="I52" i="86"/>
  <c r="H52" i="86"/>
  <c r="E52" i="86"/>
  <c r="J51" i="86"/>
  <c r="I51" i="86"/>
  <c r="H51" i="86"/>
  <c r="E51" i="86"/>
  <c r="J50" i="86"/>
  <c r="I50" i="86"/>
  <c r="H50" i="86"/>
  <c r="E50" i="86"/>
  <c r="J49" i="86"/>
  <c r="I49" i="86"/>
  <c r="H49" i="86"/>
  <c r="E49" i="86"/>
  <c r="J48" i="86"/>
  <c r="I48" i="86"/>
  <c r="H48" i="86"/>
  <c r="E48" i="86"/>
  <c r="J47" i="86"/>
  <c r="I47" i="86"/>
  <c r="H47" i="86"/>
  <c r="E47" i="86"/>
  <c r="J46" i="86"/>
  <c r="I46" i="86"/>
  <c r="H46" i="86"/>
  <c r="E46" i="86"/>
  <c r="J45" i="86"/>
  <c r="I45" i="86"/>
  <c r="H45" i="86"/>
  <c r="E45" i="86"/>
  <c r="J44" i="86"/>
  <c r="I44" i="86"/>
  <c r="H44" i="86"/>
  <c r="E44" i="86"/>
  <c r="I41" i="86"/>
  <c r="I40" i="86"/>
  <c r="G40" i="86"/>
  <c r="F40" i="86"/>
  <c r="D40" i="86"/>
  <c r="C42" i="86" s="1"/>
  <c r="C40" i="86"/>
  <c r="J39" i="86"/>
  <c r="I39" i="86"/>
  <c r="J38" i="86"/>
  <c r="I38" i="86"/>
  <c r="J37" i="86"/>
  <c r="I37" i="86"/>
  <c r="J36" i="86"/>
  <c r="I36" i="86"/>
  <c r="J35" i="86"/>
  <c r="I35" i="86"/>
  <c r="J34" i="86"/>
  <c r="I34" i="86"/>
  <c r="J33" i="86"/>
  <c r="I33" i="86"/>
  <c r="J32" i="86"/>
  <c r="I32" i="86"/>
  <c r="J31" i="86"/>
  <c r="I31" i="86"/>
  <c r="J30" i="86"/>
  <c r="I30" i="86"/>
  <c r="F28" i="86"/>
  <c r="I27" i="86"/>
  <c r="G26" i="86"/>
  <c r="F26" i="86"/>
  <c r="D26" i="86"/>
  <c r="C26" i="86"/>
  <c r="J25" i="86"/>
  <c r="I25" i="86"/>
  <c r="J24" i="86"/>
  <c r="I24" i="86"/>
  <c r="J23" i="86"/>
  <c r="I23" i="86"/>
  <c r="J22" i="86"/>
  <c r="I22" i="86"/>
  <c r="J21" i="86"/>
  <c r="I21" i="86"/>
  <c r="J20" i="86"/>
  <c r="I20" i="86"/>
  <c r="J19" i="86"/>
  <c r="I19" i="86"/>
  <c r="J18" i="86"/>
  <c r="I18" i="86"/>
  <c r="J17" i="86"/>
  <c r="I17" i="86"/>
  <c r="J16" i="86"/>
  <c r="I16" i="86"/>
  <c r="H69" i="85"/>
  <c r="H68" i="85"/>
  <c r="H67" i="85"/>
  <c r="G66" i="85"/>
  <c r="H66" i="85" s="1"/>
  <c r="F66" i="85"/>
  <c r="E66" i="85"/>
  <c r="D66" i="85"/>
  <c r="C66" i="85"/>
  <c r="H65" i="85"/>
  <c r="H64" i="85"/>
  <c r="H63" i="85"/>
  <c r="G63" i="85"/>
  <c r="F63" i="85"/>
  <c r="E63" i="85"/>
  <c r="D63" i="85"/>
  <c r="C63" i="85"/>
  <c r="H62" i="85"/>
  <c r="H61" i="85"/>
  <c r="H60" i="85"/>
  <c r="H59" i="85"/>
  <c r="H58" i="85"/>
  <c r="G57" i="85"/>
  <c r="F57" i="85"/>
  <c r="E57" i="85"/>
  <c r="D57" i="85"/>
  <c r="D45" i="85" s="1"/>
  <c r="C57" i="85"/>
  <c r="C45" i="85" s="1"/>
  <c r="H56" i="85"/>
  <c r="H55" i="85"/>
  <c r="H54" i="85"/>
  <c r="H53" i="85"/>
  <c r="H52" i="85"/>
  <c r="H51" i="85"/>
  <c r="G51" i="85"/>
  <c r="F51" i="85"/>
  <c r="E51" i="85"/>
  <c r="D51" i="85"/>
  <c r="C51" i="85"/>
  <c r="H50" i="85"/>
  <c r="H49" i="85"/>
  <c r="H48" i="85"/>
  <c r="H47" i="85"/>
  <c r="H46" i="85" s="1"/>
  <c r="G46" i="85"/>
  <c r="G45" i="85" s="1"/>
  <c r="F46" i="85"/>
  <c r="E46" i="85"/>
  <c r="D46" i="85"/>
  <c r="C46" i="85"/>
  <c r="F45" i="85"/>
  <c r="E45" i="85"/>
  <c r="F35" i="85"/>
  <c r="D35" i="85"/>
  <c r="G34" i="85"/>
  <c r="D33" i="85"/>
  <c r="G32" i="85"/>
  <c r="H32" i="85" s="1"/>
  <c r="C31" i="85"/>
  <c r="C33" i="85" s="1"/>
  <c r="C35" i="85" s="1"/>
  <c r="H30" i="85"/>
  <c r="G30" i="85"/>
  <c r="G28" i="85"/>
  <c r="H28" i="85" s="1"/>
  <c r="D27" i="85"/>
  <c r="D29" i="85" s="1"/>
  <c r="D31" i="85" s="1"/>
  <c r="C27" i="85"/>
  <c r="C29" i="85" s="1"/>
  <c r="G26" i="85"/>
  <c r="H26" i="85" s="1"/>
  <c r="H24" i="85"/>
  <c r="G24" i="85"/>
  <c r="F20" i="85"/>
  <c r="F23" i="85" s="1"/>
  <c r="F25" i="85" s="1"/>
  <c r="F27" i="85" s="1"/>
  <c r="F29" i="85" s="1"/>
  <c r="F31" i="85" s="1"/>
  <c r="F33" i="85" s="1"/>
  <c r="E20" i="85"/>
  <c r="G19" i="85"/>
  <c r="H18" i="85"/>
  <c r="G18" i="85"/>
  <c r="H17" i="85"/>
  <c r="G17" i="85"/>
  <c r="G16" i="85"/>
  <c r="H16" i="85" s="1"/>
  <c r="H15" i="85"/>
  <c r="G15" i="85"/>
  <c r="H14" i="85"/>
  <c r="G14" i="85"/>
  <c r="E196" i="84"/>
  <c r="C195" i="84"/>
  <c r="E192" i="84"/>
  <c r="D192" i="84"/>
  <c r="C191" i="84"/>
  <c r="E190" i="84"/>
  <c r="E188" i="84"/>
  <c r="D188" i="84"/>
  <c r="C188" i="84"/>
  <c r="H177" i="84"/>
  <c r="G177" i="84"/>
  <c r="F175" i="84"/>
  <c r="H172" i="84"/>
  <c r="G172" i="84"/>
  <c r="H171" i="84"/>
  <c r="G171" i="84"/>
  <c r="F169" i="84"/>
  <c r="F167" i="84"/>
  <c r="H164" i="84"/>
  <c r="G164" i="84"/>
  <c r="H163" i="84"/>
  <c r="G163" i="84"/>
  <c r="H162" i="84"/>
  <c r="F162" i="84"/>
  <c r="E162" i="84"/>
  <c r="D162" i="84"/>
  <c r="C162" i="84"/>
  <c r="G162" i="84" s="1"/>
  <c r="H161" i="84"/>
  <c r="G161" i="84"/>
  <c r="H160" i="84"/>
  <c r="G160" i="84"/>
  <c r="H159" i="84"/>
  <c r="G159" i="84"/>
  <c r="H158" i="84"/>
  <c r="G158" i="84"/>
  <c r="H157" i="84"/>
  <c r="G157" i="84"/>
  <c r="H156" i="84"/>
  <c r="F156" i="84"/>
  <c r="E156" i="84"/>
  <c r="D156" i="84"/>
  <c r="C156" i="84"/>
  <c r="H155" i="84"/>
  <c r="G155" i="84"/>
  <c r="F154" i="84"/>
  <c r="E154" i="84"/>
  <c r="F150" i="84"/>
  <c r="D147" i="84"/>
  <c r="C147" i="84"/>
  <c r="H146" i="84"/>
  <c r="G146" i="84"/>
  <c r="H145" i="84"/>
  <c r="G145" i="84"/>
  <c r="H144" i="84"/>
  <c r="G144" i="84"/>
  <c r="H143" i="84"/>
  <c r="G143" i="84"/>
  <c r="H142" i="84"/>
  <c r="G142" i="84"/>
  <c r="H141" i="84"/>
  <c r="G141" i="84"/>
  <c r="H140" i="84"/>
  <c r="G140" i="84"/>
  <c r="H139" i="84"/>
  <c r="G139" i="84"/>
  <c r="H138" i="84"/>
  <c r="F138" i="84"/>
  <c r="F152" i="84" s="1"/>
  <c r="E138" i="84"/>
  <c r="D138" i="84"/>
  <c r="C138" i="84"/>
  <c r="C187" i="84" s="1"/>
  <c r="H131" i="84"/>
  <c r="G131" i="84"/>
  <c r="H130" i="84"/>
  <c r="G130" i="84"/>
  <c r="H129" i="84"/>
  <c r="G129" i="84"/>
  <c r="H128" i="84"/>
  <c r="G128" i="84"/>
  <c r="F127" i="84"/>
  <c r="E127" i="84"/>
  <c r="D127" i="84"/>
  <c r="C127" i="84"/>
  <c r="H120" i="84"/>
  <c r="G120" i="84"/>
  <c r="H119" i="84"/>
  <c r="G119" i="84"/>
  <c r="H118" i="84"/>
  <c r="G118" i="84"/>
  <c r="H117" i="84"/>
  <c r="G117" i="84"/>
  <c r="H116" i="84"/>
  <c r="G116" i="84"/>
  <c r="F115" i="84"/>
  <c r="E115" i="84"/>
  <c r="D115" i="84"/>
  <c r="C115" i="84"/>
  <c r="H113" i="84"/>
  <c r="G113" i="84"/>
  <c r="H112" i="84"/>
  <c r="G112" i="84"/>
  <c r="H111" i="84"/>
  <c r="G111" i="84"/>
  <c r="H110" i="84"/>
  <c r="G110" i="84"/>
  <c r="H109" i="84"/>
  <c r="F109" i="84"/>
  <c r="E109" i="84"/>
  <c r="G109" i="84" s="1"/>
  <c r="D109" i="84"/>
  <c r="C109" i="84"/>
  <c r="H106" i="84"/>
  <c r="G106" i="84"/>
  <c r="H103" i="84"/>
  <c r="G103" i="84"/>
  <c r="H102" i="84"/>
  <c r="G102" i="84"/>
  <c r="H101" i="84"/>
  <c r="G101" i="84"/>
  <c r="H100" i="84"/>
  <c r="G100" i="84"/>
  <c r="F99" i="84"/>
  <c r="E99" i="84"/>
  <c r="D99" i="84"/>
  <c r="C99" i="84"/>
  <c r="H98" i="84"/>
  <c r="G98" i="84"/>
  <c r="H97" i="84"/>
  <c r="G97" i="84"/>
  <c r="H96" i="84"/>
  <c r="G96" i="84"/>
  <c r="H95" i="84"/>
  <c r="G95" i="84"/>
  <c r="F95" i="84"/>
  <c r="E95" i="84"/>
  <c r="D95" i="84"/>
  <c r="C95" i="84"/>
  <c r="H94" i="84"/>
  <c r="G94" i="84"/>
  <c r="H93" i="84"/>
  <c r="G93" i="84"/>
  <c r="F92" i="84"/>
  <c r="E92" i="84"/>
  <c r="D92" i="84"/>
  <c r="C92" i="84"/>
  <c r="H91" i="84"/>
  <c r="G91" i="84"/>
  <c r="H90" i="84"/>
  <c r="G90" i="84"/>
  <c r="H89" i="84"/>
  <c r="G89" i="84"/>
  <c r="H88" i="84"/>
  <c r="G88" i="84"/>
  <c r="H87" i="84"/>
  <c r="G87" i="84"/>
  <c r="F87" i="84"/>
  <c r="E87" i="84"/>
  <c r="D87" i="84"/>
  <c r="C87" i="84"/>
  <c r="H86" i="84"/>
  <c r="G86" i="84"/>
  <c r="H85" i="84"/>
  <c r="G85" i="84"/>
  <c r="H84" i="84"/>
  <c r="G84" i="84"/>
  <c r="H83" i="84"/>
  <c r="G83" i="84"/>
  <c r="F82" i="84"/>
  <c r="H82" i="84" s="1"/>
  <c r="E82" i="84"/>
  <c r="D82" i="84"/>
  <c r="C82" i="84"/>
  <c r="H81" i="84"/>
  <c r="G81" i="84"/>
  <c r="H80" i="84"/>
  <c r="G80" i="84"/>
  <c r="H79" i="84"/>
  <c r="F79" i="84"/>
  <c r="G79" i="84" s="1"/>
  <c r="E79" i="84"/>
  <c r="D79" i="84"/>
  <c r="C79" i="84"/>
  <c r="H78" i="84"/>
  <c r="G78" i="84"/>
  <c r="H77" i="84"/>
  <c r="G77" i="84"/>
  <c r="F76" i="84"/>
  <c r="E76" i="84"/>
  <c r="D76" i="84"/>
  <c r="C76" i="84"/>
  <c r="H75" i="84"/>
  <c r="G75" i="84"/>
  <c r="H74" i="84"/>
  <c r="G74" i="84"/>
  <c r="H73" i="84"/>
  <c r="G73" i="84"/>
  <c r="F72" i="84"/>
  <c r="H72" i="84" s="1"/>
  <c r="E72" i="84"/>
  <c r="D72" i="84"/>
  <c r="C72" i="84"/>
  <c r="H71" i="84"/>
  <c r="G71" i="84"/>
  <c r="H70" i="84"/>
  <c r="G70" i="84"/>
  <c r="H69" i="84"/>
  <c r="G69" i="84"/>
  <c r="F68" i="84"/>
  <c r="E68" i="84"/>
  <c r="D68" i="84"/>
  <c r="C68" i="84"/>
  <c r="H67" i="84"/>
  <c r="G67" i="84"/>
  <c r="H66" i="84"/>
  <c r="G66" i="84"/>
  <c r="H65" i="84"/>
  <c r="G65" i="84"/>
  <c r="H64" i="84"/>
  <c r="G64" i="84"/>
  <c r="H63" i="84"/>
  <c r="G63" i="84"/>
  <c r="F62" i="84"/>
  <c r="E62" i="84"/>
  <c r="D62" i="84"/>
  <c r="C62" i="84"/>
  <c r="H61" i="84"/>
  <c r="G61" i="84"/>
  <c r="H60" i="84"/>
  <c r="G60" i="84"/>
  <c r="H59" i="84"/>
  <c r="G59" i="84"/>
  <c r="H58" i="84"/>
  <c r="G58" i="84"/>
  <c r="H57" i="84"/>
  <c r="G57" i="84"/>
  <c r="F56" i="84"/>
  <c r="E56" i="84"/>
  <c r="D56" i="84"/>
  <c r="C56" i="84"/>
  <c r="C50" i="84" s="1"/>
  <c r="H55" i="84"/>
  <c r="G55" i="84"/>
  <c r="H54" i="84"/>
  <c r="G54" i="84"/>
  <c r="H53" i="84"/>
  <c r="G53" i="84"/>
  <c r="H52" i="84"/>
  <c r="G52" i="84"/>
  <c r="H51" i="84"/>
  <c r="F51" i="84"/>
  <c r="G51" i="84" s="1"/>
  <c r="E51" i="84"/>
  <c r="D51" i="84"/>
  <c r="C51" i="84"/>
  <c r="F50" i="84"/>
  <c r="E50" i="84"/>
  <c r="E44" i="84" s="1"/>
  <c r="H49" i="84"/>
  <c r="G49" i="84"/>
  <c r="H48" i="84"/>
  <c r="G48" i="84"/>
  <c r="H47" i="84"/>
  <c r="G47" i="84"/>
  <c r="F46" i="84"/>
  <c r="E46" i="84"/>
  <c r="E194" i="84" s="1"/>
  <c r="D46" i="84"/>
  <c r="D194" i="84" s="1"/>
  <c r="C46" i="84"/>
  <c r="C194" i="84" s="1"/>
  <c r="H42" i="84"/>
  <c r="G42" i="84"/>
  <c r="H41" i="84"/>
  <c r="G41" i="84"/>
  <c r="H40" i="84"/>
  <c r="G40" i="84"/>
  <c r="F39" i="84"/>
  <c r="E39" i="84"/>
  <c r="D39" i="84"/>
  <c r="C39" i="84"/>
  <c r="C16" i="84" s="1"/>
  <c r="H38" i="84"/>
  <c r="G38" i="84"/>
  <c r="H37" i="84"/>
  <c r="G37" i="84"/>
  <c r="H36" i="84"/>
  <c r="G36" i="84"/>
  <c r="H35" i="84"/>
  <c r="G35" i="84"/>
  <c r="H34" i="84"/>
  <c r="G34" i="84"/>
  <c r="H33" i="84"/>
  <c r="G33" i="84"/>
  <c r="H32" i="84"/>
  <c r="F32" i="84"/>
  <c r="E32" i="84"/>
  <c r="G32" i="84" s="1"/>
  <c r="D32" i="84"/>
  <c r="D30" i="84" s="1"/>
  <c r="C32" i="84"/>
  <c r="H31" i="84"/>
  <c r="G31" i="84"/>
  <c r="H30" i="84"/>
  <c r="F30" i="84"/>
  <c r="E30" i="84"/>
  <c r="G30" i="84" s="1"/>
  <c r="C30" i="84"/>
  <c r="H29" i="84"/>
  <c r="G29" i="84"/>
  <c r="H28" i="84"/>
  <c r="G28" i="84"/>
  <c r="H27" i="84"/>
  <c r="G27" i="84"/>
  <c r="H26" i="84"/>
  <c r="G26" i="84"/>
  <c r="H25" i="84"/>
  <c r="G25" i="84"/>
  <c r="H24" i="84"/>
  <c r="G24" i="84"/>
  <c r="H23" i="84"/>
  <c r="G23" i="84"/>
  <c r="H22" i="84"/>
  <c r="G22" i="84"/>
  <c r="H21" i="84"/>
  <c r="G21" i="84"/>
  <c r="H20" i="84"/>
  <c r="F20" i="84"/>
  <c r="E20" i="84"/>
  <c r="E17" i="84" s="1"/>
  <c r="E195" i="84" s="1"/>
  <c r="D20" i="84"/>
  <c r="D17" i="84" s="1"/>
  <c r="C20" i="84"/>
  <c r="C17" i="84" s="1"/>
  <c r="C190" i="84" s="1"/>
  <c r="H19" i="84"/>
  <c r="G19" i="84"/>
  <c r="H18" i="84"/>
  <c r="G18" i="84"/>
  <c r="F17" i="84"/>
  <c r="E16" i="84"/>
  <c r="H97" i="83"/>
  <c r="G97" i="83"/>
  <c r="F97" i="83"/>
  <c r="J97" i="83" s="1"/>
  <c r="E97" i="83"/>
  <c r="D97" i="83"/>
  <c r="C97" i="83"/>
  <c r="J96" i="83"/>
  <c r="I96" i="83"/>
  <c r="J95" i="83"/>
  <c r="I95" i="83"/>
  <c r="J94" i="83"/>
  <c r="I94" i="83"/>
  <c r="J93" i="83"/>
  <c r="I93" i="83"/>
  <c r="F86" i="83"/>
  <c r="E86" i="83"/>
  <c r="D86" i="83"/>
  <c r="C86" i="83"/>
  <c r="J86" i="83" s="1"/>
  <c r="J85" i="83"/>
  <c r="I85" i="83"/>
  <c r="J84" i="83"/>
  <c r="I84" i="83"/>
  <c r="E80" i="83"/>
  <c r="D80" i="83"/>
  <c r="J80" i="83" s="1"/>
  <c r="C80" i="83"/>
  <c r="I80" i="83" s="1"/>
  <c r="J79" i="83"/>
  <c r="I79" i="83"/>
  <c r="J78" i="83"/>
  <c r="I78" i="83"/>
  <c r="H74" i="83"/>
  <c r="G74" i="83"/>
  <c r="F74" i="83"/>
  <c r="E74" i="83"/>
  <c r="D74" i="83"/>
  <c r="C74" i="83"/>
  <c r="I74" i="83" s="1"/>
  <c r="J73" i="83"/>
  <c r="I73" i="83"/>
  <c r="J72" i="83"/>
  <c r="I72" i="83"/>
  <c r="J71" i="83"/>
  <c r="I71" i="83"/>
  <c r="J70" i="83"/>
  <c r="I70" i="83"/>
  <c r="J69" i="83"/>
  <c r="I69" i="83"/>
  <c r="J68" i="83"/>
  <c r="I68" i="83"/>
  <c r="J67" i="83"/>
  <c r="I67" i="83"/>
  <c r="J66" i="83"/>
  <c r="I66" i="83"/>
  <c r="J65" i="83"/>
  <c r="I65" i="83"/>
  <c r="J64" i="83"/>
  <c r="I64" i="83"/>
  <c r="J63" i="83"/>
  <c r="I63" i="83"/>
  <c r="J62" i="83"/>
  <c r="I62" i="83"/>
  <c r="J61" i="83"/>
  <c r="I61" i="83"/>
  <c r="H59" i="83"/>
  <c r="G59" i="83"/>
  <c r="F59" i="83"/>
  <c r="E59" i="83"/>
  <c r="D59" i="83"/>
  <c r="C59" i="83"/>
  <c r="I39" i="83"/>
  <c r="H39" i="83"/>
  <c r="G39" i="83"/>
  <c r="F39" i="83"/>
  <c r="E39" i="83"/>
  <c r="D39" i="83"/>
  <c r="C39" i="83"/>
  <c r="H34" i="83"/>
  <c r="G34" i="83"/>
  <c r="J34" i="83" s="1"/>
  <c r="F34" i="83"/>
  <c r="I34" i="83" s="1"/>
  <c r="E34" i="83"/>
  <c r="D34" i="83"/>
  <c r="C34" i="83"/>
  <c r="J33" i="83"/>
  <c r="I33" i="83"/>
  <c r="J32" i="83"/>
  <c r="I32" i="83"/>
  <c r="J31" i="83"/>
  <c r="I31" i="83"/>
  <c r="J30" i="83"/>
  <c r="I30" i="83"/>
  <c r="J29" i="83"/>
  <c r="I29" i="83"/>
  <c r="J28" i="83"/>
  <c r="I28" i="83"/>
  <c r="J27" i="83"/>
  <c r="I27" i="83"/>
  <c r="J26" i="83"/>
  <c r="I26" i="83"/>
  <c r="J25" i="83"/>
  <c r="I25" i="83"/>
  <c r="J24" i="83"/>
  <c r="I24" i="83"/>
  <c r="J23" i="83"/>
  <c r="I23" i="83"/>
  <c r="J22" i="83"/>
  <c r="I22" i="83"/>
  <c r="H20" i="83"/>
  <c r="G20" i="83"/>
  <c r="F20" i="83"/>
  <c r="E20" i="83"/>
  <c r="D20" i="83"/>
  <c r="C20" i="83"/>
  <c r="I19" i="83"/>
  <c r="J19" i="83" s="1"/>
  <c r="I18" i="83"/>
  <c r="J18" i="83" s="1"/>
  <c r="I17" i="83"/>
  <c r="J17" i="83" s="1"/>
  <c r="J16" i="83"/>
  <c r="I16" i="83"/>
  <c r="I15" i="83"/>
  <c r="J15" i="83" s="1"/>
  <c r="I14" i="83"/>
  <c r="J14" i="83" s="1"/>
  <c r="F140" i="82"/>
  <c r="J139" i="82"/>
  <c r="F138" i="82"/>
  <c r="E138" i="82"/>
  <c r="E140" i="82" s="1"/>
  <c r="J137" i="82"/>
  <c r="K137" i="82" s="1"/>
  <c r="J135" i="82"/>
  <c r="K134" i="82"/>
  <c r="J134" i="82"/>
  <c r="H133" i="82"/>
  <c r="H136" i="82" s="1"/>
  <c r="K132" i="82"/>
  <c r="J132" i="82"/>
  <c r="F131" i="82"/>
  <c r="F133" i="82" s="1"/>
  <c r="F136" i="82" s="1"/>
  <c r="E131" i="82"/>
  <c r="E133" i="82" s="1"/>
  <c r="E136" i="82" s="1"/>
  <c r="J130" i="82"/>
  <c r="K130" i="82" s="1"/>
  <c r="K124" i="82"/>
  <c r="J124" i="82"/>
  <c r="I124" i="82"/>
  <c r="H124" i="82"/>
  <c r="H31" i="82" s="1"/>
  <c r="H32" i="82" s="1"/>
  <c r="G124" i="82"/>
  <c r="K123" i="82"/>
  <c r="J123" i="82"/>
  <c r="J122" i="82"/>
  <c r="K122" i="82" s="1"/>
  <c r="K121" i="82"/>
  <c r="J121" i="82"/>
  <c r="K120" i="82"/>
  <c r="J120" i="82"/>
  <c r="K118" i="82"/>
  <c r="J118" i="82"/>
  <c r="J117" i="82"/>
  <c r="K117" i="82" s="1"/>
  <c r="K116" i="82"/>
  <c r="J116" i="82"/>
  <c r="I115" i="82"/>
  <c r="I27" i="82" s="1"/>
  <c r="H115" i="82"/>
  <c r="G115" i="82"/>
  <c r="J115" i="82" s="1"/>
  <c r="K115" i="82" s="1"/>
  <c r="J114" i="82"/>
  <c r="K114" i="82" s="1"/>
  <c r="K113" i="82"/>
  <c r="J113" i="82"/>
  <c r="J112" i="82"/>
  <c r="K112" i="82" s="1"/>
  <c r="J111" i="82"/>
  <c r="K111" i="82" s="1"/>
  <c r="K109" i="82"/>
  <c r="J109" i="82"/>
  <c r="I109" i="82"/>
  <c r="I26" i="82" s="1"/>
  <c r="H109" i="82"/>
  <c r="H26" i="82" s="1"/>
  <c r="G109" i="82"/>
  <c r="K108" i="82"/>
  <c r="J108" i="82"/>
  <c r="K107" i="82"/>
  <c r="J107" i="82"/>
  <c r="K106" i="82"/>
  <c r="J106" i="82"/>
  <c r="K105" i="82"/>
  <c r="J105" i="82"/>
  <c r="K104" i="82"/>
  <c r="J104" i="82"/>
  <c r="K103" i="82"/>
  <c r="J103" i="82"/>
  <c r="K102" i="82"/>
  <c r="J102" i="82"/>
  <c r="K101" i="82"/>
  <c r="J101" i="82"/>
  <c r="K100" i="82"/>
  <c r="J100" i="82"/>
  <c r="I98" i="82"/>
  <c r="I24" i="82" s="1"/>
  <c r="H98" i="82"/>
  <c r="G98" i="82"/>
  <c r="J98" i="82" s="1"/>
  <c r="K98" i="82" s="1"/>
  <c r="J97" i="82"/>
  <c r="K97" i="82" s="1"/>
  <c r="K96" i="82"/>
  <c r="J96" i="82"/>
  <c r="K95" i="82"/>
  <c r="J95" i="82"/>
  <c r="K94" i="82"/>
  <c r="J94" i="82"/>
  <c r="J93" i="82"/>
  <c r="K93" i="82" s="1"/>
  <c r="J92" i="82"/>
  <c r="K92" i="82" s="1"/>
  <c r="J91" i="82"/>
  <c r="K91" i="82" s="1"/>
  <c r="K89" i="82"/>
  <c r="J89" i="82"/>
  <c r="I89" i="82"/>
  <c r="H89" i="82"/>
  <c r="H24" i="82" s="1"/>
  <c r="G89" i="82"/>
  <c r="K88" i="82"/>
  <c r="J88" i="82"/>
  <c r="J87" i="82"/>
  <c r="K87" i="82" s="1"/>
  <c r="K86" i="82"/>
  <c r="J86" i="82"/>
  <c r="K85" i="82"/>
  <c r="J85" i="82"/>
  <c r="K84" i="82"/>
  <c r="J84" i="82"/>
  <c r="J83" i="82"/>
  <c r="K83" i="82" s="1"/>
  <c r="K82" i="82"/>
  <c r="J82" i="82"/>
  <c r="K81" i="82"/>
  <c r="J81" i="82"/>
  <c r="K80" i="82"/>
  <c r="J80" i="82"/>
  <c r="J79" i="82"/>
  <c r="K79" i="82" s="1"/>
  <c r="K78" i="82"/>
  <c r="J78" i="82"/>
  <c r="K77" i="82"/>
  <c r="J77" i="82"/>
  <c r="I75" i="82"/>
  <c r="I23" i="82" s="1"/>
  <c r="H75" i="82"/>
  <c r="H23" i="82" s="1"/>
  <c r="G75" i="82"/>
  <c r="J74" i="82"/>
  <c r="K74" i="82" s="1"/>
  <c r="K73" i="82"/>
  <c r="J73" i="82"/>
  <c r="K72" i="82"/>
  <c r="J72" i="82"/>
  <c r="J71" i="82"/>
  <c r="K71" i="82" s="1"/>
  <c r="J70" i="82"/>
  <c r="K70" i="82" s="1"/>
  <c r="J69" i="82"/>
  <c r="K69" i="82" s="1"/>
  <c r="J68" i="82"/>
  <c r="K68" i="82" s="1"/>
  <c r="J67" i="82"/>
  <c r="K67" i="82" s="1"/>
  <c r="J66" i="82"/>
  <c r="K66" i="82" s="1"/>
  <c r="J65" i="82"/>
  <c r="K65" i="82" s="1"/>
  <c r="K64" i="82"/>
  <c r="J64" i="82"/>
  <c r="K63" i="82"/>
  <c r="J63" i="82"/>
  <c r="I61" i="82"/>
  <c r="I22" i="82" s="1"/>
  <c r="H61" i="82"/>
  <c r="H22" i="82" s="1"/>
  <c r="G61" i="82"/>
  <c r="G22" i="82" s="1"/>
  <c r="J22" i="82" s="1"/>
  <c r="K22" i="82" s="1"/>
  <c r="K60" i="82"/>
  <c r="J60" i="82"/>
  <c r="K59" i="82"/>
  <c r="J59" i="82"/>
  <c r="K58" i="82"/>
  <c r="J58" i="82"/>
  <c r="J57" i="82"/>
  <c r="K57" i="82" s="1"/>
  <c r="K56" i="82"/>
  <c r="J56" i="82"/>
  <c r="K55" i="82"/>
  <c r="J55" i="82"/>
  <c r="K54" i="82"/>
  <c r="J54" i="82"/>
  <c r="J53" i="82"/>
  <c r="K53" i="82" s="1"/>
  <c r="K52" i="82"/>
  <c r="J52" i="82"/>
  <c r="K51" i="82"/>
  <c r="J51" i="82"/>
  <c r="K50" i="82"/>
  <c r="J50" i="82"/>
  <c r="J49" i="82"/>
  <c r="K47" i="82"/>
  <c r="I47" i="82"/>
  <c r="J47" i="82" s="1"/>
  <c r="G47" i="82"/>
  <c r="G21" i="82" s="1"/>
  <c r="J46" i="82"/>
  <c r="K46" i="82" s="1"/>
  <c r="J45" i="82"/>
  <c r="K45" i="82" s="1"/>
  <c r="K44" i="82"/>
  <c r="J44" i="82"/>
  <c r="J43" i="82"/>
  <c r="K43" i="82" s="1"/>
  <c r="J42" i="82"/>
  <c r="K42" i="82" s="1"/>
  <c r="J41" i="82"/>
  <c r="K41" i="82" s="1"/>
  <c r="J40" i="82"/>
  <c r="K40" i="82" s="1"/>
  <c r="J39" i="82"/>
  <c r="K39" i="82" s="1"/>
  <c r="K38" i="82"/>
  <c r="J38" i="82"/>
  <c r="K37" i="82"/>
  <c r="J37" i="82"/>
  <c r="K36" i="82"/>
  <c r="J36" i="82"/>
  <c r="J35" i="82"/>
  <c r="K35" i="82" s="1"/>
  <c r="H35" i="82"/>
  <c r="H47" i="82" s="1"/>
  <c r="D35" i="82"/>
  <c r="I31" i="82"/>
  <c r="G31" i="82"/>
  <c r="J31" i="82" s="1"/>
  <c r="K31" i="82" s="1"/>
  <c r="I30" i="82"/>
  <c r="H30" i="82"/>
  <c r="G30" i="82"/>
  <c r="K29" i="82"/>
  <c r="J29" i="82"/>
  <c r="I29" i="82"/>
  <c r="H29" i="82"/>
  <c r="G29" i="82"/>
  <c r="J28" i="82"/>
  <c r="K28" i="82" s="1"/>
  <c r="I28" i="82"/>
  <c r="H28" i="82"/>
  <c r="G28" i="82"/>
  <c r="H27" i="82"/>
  <c r="G27" i="82"/>
  <c r="J27" i="82" s="1"/>
  <c r="K27" i="82" s="1"/>
  <c r="K26" i="82"/>
  <c r="J26" i="82"/>
  <c r="G26" i="82"/>
  <c r="K21" i="82"/>
  <c r="J21" i="82"/>
  <c r="I21" i="82"/>
  <c r="H21" i="82"/>
  <c r="R133" i="81"/>
  <c r="L35" i="80" s="1"/>
  <c r="Q133" i="81"/>
  <c r="P134" i="81" s="1"/>
  <c r="O133" i="81"/>
  <c r="E35" i="80" s="1"/>
  <c r="N133" i="81"/>
  <c r="M133" i="81"/>
  <c r="K133" i="81"/>
  <c r="J133" i="81"/>
  <c r="I133" i="81"/>
  <c r="H133" i="81"/>
  <c r="G133" i="81"/>
  <c r="D134" i="81" s="1"/>
  <c r="F133" i="81"/>
  <c r="E133" i="81"/>
  <c r="C133" i="81"/>
  <c r="C35" i="80" s="1"/>
  <c r="S132" i="81"/>
  <c r="P132" i="81"/>
  <c r="L132" i="81"/>
  <c r="D132" i="81"/>
  <c r="P131" i="81"/>
  <c r="L131" i="81"/>
  <c r="D131" i="81"/>
  <c r="S131" i="81" s="1"/>
  <c r="S130" i="81"/>
  <c r="P130" i="81"/>
  <c r="L130" i="81"/>
  <c r="D130" i="81"/>
  <c r="P129" i="81"/>
  <c r="L129" i="81"/>
  <c r="D129" i="81"/>
  <c r="S129" i="81" s="1"/>
  <c r="S128" i="81"/>
  <c r="P128" i="81"/>
  <c r="L128" i="81"/>
  <c r="D128" i="81"/>
  <c r="P127" i="81"/>
  <c r="L127" i="81"/>
  <c r="D127" i="81"/>
  <c r="S127" i="81" s="1"/>
  <c r="S126" i="81"/>
  <c r="P126" i="81"/>
  <c r="L126" i="81"/>
  <c r="D126" i="81"/>
  <c r="P125" i="81"/>
  <c r="L125" i="81"/>
  <c r="D125" i="81"/>
  <c r="S125" i="81" s="1"/>
  <c r="P124" i="81"/>
  <c r="L124" i="81"/>
  <c r="D124" i="81"/>
  <c r="S124" i="81" s="1"/>
  <c r="P123" i="81"/>
  <c r="L123" i="81"/>
  <c r="D123" i="81"/>
  <c r="S123" i="81" s="1"/>
  <c r="P122" i="81"/>
  <c r="L122" i="81"/>
  <c r="D122" i="81"/>
  <c r="S122" i="81" s="1"/>
  <c r="P121" i="81"/>
  <c r="L121" i="81"/>
  <c r="L133" i="81" s="1"/>
  <c r="D121" i="81"/>
  <c r="P112" i="81"/>
  <c r="R111" i="81"/>
  <c r="Q111" i="81"/>
  <c r="O111" i="81"/>
  <c r="E34" i="80" s="1"/>
  <c r="N111" i="81"/>
  <c r="M111" i="81"/>
  <c r="K111" i="81"/>
  <c r="J111" i="81"/>
  <c r="I111" i="81"/>
  <c r="H111" i="81"/>
  <c r="G111" i="81"/>
  <c r="D112" i="81" s="1"/>
  <c r="F111" i="81"/>
  <c r="E111" i="81"/>
  <c r="C111" i="81"/>
  <c r="C34" i="80" s="1"/>
  <c r="P110" i="81"/>
  <c r="L110" i="81"/>
  <c r="D110" i="81"/>
  <c r="S110" i="81" s="1"/>
  <c r="S109" i="81"/>
  <c r="P109" i="81"/>
  <c r="L109" i="81"/>
  <c r="D109" i="81"/>
  <c r="P108" i="81"/>
  <c r="L108" i="81"/>
  <c r="D108" i="81"/>
  <c r="S108" i="81" s="1"/>
  <c r="S107" i="81"/>
  <c r="P107" i="81"/>
  <c r="L107" i="81"/>
  <c r="D107" i="81"/>
  <c r="P106" i="81"/>
  <c r="L106" i="81"/>
  <c r="D106" i="81"/>
  <c r="S106" i="81" s="1"/>
  <c r="P105" i="81"/>
  <c r="L105" i="81"/>
  <c r="S105" i="81" s="1"/>
  <c r="D105" i="81"/>
  <c r="P104" i="81"/>
  <c r="L104" i="81"/>
  <c r="D104" i="81"/>
  <c r="S104" i="81" s="1"/>
  <c r="S103" i="81"/>
  <c r="P103" i="81"/>
  <c r="L103" i="81"/>
  <c r="D103" i="81"/>
  <c r="P102" i="81"/>
  <c r="L102" i="81"/>
  <c r="D102" i="81"/>
  <c r="S102" i="81" s="1"/>
  <c r="P101" i="81"/>
  <c r="L101" i="81"/>
  <c r="D101" i="81"/>
  <c r="P100" i="81"/>
  <c r="P111" i="81" s="1"/>
  <c r="L100" i="81"/>
  <c r="D100" i="81"/>
  <c r="S100" i="81" s="1"/>
  <c r="P99" i="81"/>
  <c r="L99" i="81"/>
  <c r="L111" i="81" s="1"/>
  <c r="D99" i="81"/>
  <c r="R89" i="81"/>
  <c r="Q89" i="81"/>
  <c r="O89" i="81"/>
  <c r="N89" i="81"/>
  <c r="M89" i="81"/>
  <c r="L90" i="81" s="1"/>
  <c r="K89" i="81"/>
  <c r="D90" i="81" s="1"/>
  <c r="J89" i="81"/>
  <c r="I89" i="81"/>
  <c r="H89" i="81"/>
  <c r="G89" i="81"/>
  <c r="F89" i="81"/>
  <c r="E89" i="81"/>
  <c r="D89" i="81"/>
  <c r="D33" i="80" s="1"/>
  <c r="C89" i="81"/>
  <c r="C33" i="80" s="1"/>
  <c r="P88" i="81"/>
  <c r="L88" i="81"/>
  <c r="D88" i="81"/>
  <c r="P87" i="81"/>
  <c r="L87" i="81"/>
  <c r="D87" i="81"/>
  <c r="S87" i="81" s="1"/>
  <c r="P86" i="81"/>
  <c r="L86" i="81"/>
  <c r="D86" i="81"/>
  <c r="S85" i="81"/>
  <c r="P85" i="81"/>
  <c r="L85" i="81"/>
  <c r="D85" i="81"/>
  <c r="P84" i="81"/>
  <c r="L84" i="81"/>
  <c r="L89" i="81" s="1"/>
  <c r="D84" i="81"/>
  <c r="P83" i="81"/>
  <c r="S83" i="81" s="1"/>
  <c r="L83" i="81"/>
  <c r="D83" i="81"/>
  <c r="P82" i="81"/>
  <c r="L82" i="81"/>
  <c r="D82" i="81"/>
  <c r="S82" i="81" s="1"/>
  <c r="S81" i="81"/>
  <c r="P81" i="81"/>
  <c r="L81" i="81"/>
  <c r="D81" i="81"/>
  <c r="P80" i="81"/>
  <c r="L80" i="81"/>
  <c r="D80" i="81"/>
  <c r="S80" i="81" s="1"/>
  <c r="P79" i="81"/>
  <c r="S79" i="81" s="1"/>
  <c r="L79" i="81"/>
  <c r="D79" i="81"/>
  <c r="P78" i="81"/>
  <c r="L78" i="81"/>
  <c r="D78" i="81"/>
  <c r="P77" i="81"/>
  <c r="L77" i="81"/>
  <c r="S77" i="81" s="1"/>
  <c r="D77" i="81"/>
  <c r="R67" i="81"/>
  <c r="L32" i="80" s="1"/>
  <c r="Q67" i="81"/>
  <c r="J32" i="80" s="1"/>
  <c r="P67" i="81"/>
  <c r="O67" i="81"/>
  <c r="N67" i="81"/>
  <c r="M67" i="81"/>
  <c r="L68" i="81" s="1"/>
  <c r="K67" i="81"/>
  <c r="J67" i="81"/>
  <c r="I67" i="81"/>
  <c r="H67" i="81"/>
  <c r="G67" i="81"/>
  <c r="F67" i="81"/>
  <c r="E67" i="81"/>
  <c r="D68" i="81" s="1"/>
  <c r="D67" i="81"/>
  <c r="C67" i="81"/>
  <c r="C32" i="80" s="1"/>
  <c r="P66" i="81"/>
  <c r="L66" i="81"/>
  <c r="S66" i="81" s="1"/>
  <c r="D66" i="81"/>
  <c r="S65" i="81"/>
  <c r="P65" i="81"/>
  <c r="L65" i="81"/>
  <c r="D65" i="81"/>
  <c r="P64" i="81"/>
  <c r="L64" i="81"/>
  <c r="S64" i="81" s="1"/>
  <c r="D64" i="81"/>
  <c r="S63" i="81"/>
  <c r="P63" i="81"/>
  <c r="L63" i="81"/>
  <c r="D63" i="81"/>
  <c r="P62" i="81"/>
  <c r="L62" i="81"/>
  <c r="S62" i="81" s="1"/>
  <c r="D62" i="81"/>
  <c r="S61" i="81"/>
  <c r="P61" i="81"/>
  <c r="L61" i="81"/>
  <c r="D61" i="81"/>
  <c r="P60" i="81"/>
  <c r="L60" i="81"/>
  <c r="S60" i="81" s="1"/>
  <c r="D60" i="81"/>
  <c r="S59" i="81"/>
  <c r="P59" i="81"/>
  <c r="L59" i="81"/>
  <c r="D59" i="81"/>
  <c r="P58" i="81"/>
  <c r="L58" i="81"/>
  <c r="S58" i="81" s="1"/>
  <c r="D58" i="81"/>
  <c r="S57" i="81"/>
  <c r="P57" i="81"/>
  <c r="L57" i="81"/>
  <c r="D57" i="81"/>
  <c r="P56" i="81"/>
  <c r="L56" i="81"/>
  <c r="S56" i="81" s="1"/>
  <c r="D56" i="81"/>
  <c r="S55" i="81"/>
  <c r="P55" i="81"/>
  <c r="L55" i="81"/>
  <c r="L67" i="81" s="1"/>
  <c r="S68" i="81" s="1"/>
  <c r="D55" i="81"/>
  <c r="L46" i="81"/>
  <c r="R45" i="81"/>
  <c r="Q45" i="81"/>
  <c r="O45" i="81"/>
  <c r="N45" i="81"/>
  <c r="G31" i="80" s="1"/>
  <c r="M45" i="81"/>
  <c r="K45" i="81"/>
  <c r="J45" i="81"/>
  <c r="I45" i="81"/>
  <c r="H45" i="81"/>
  <c r="G45" i="81"/>
  <c r="F45" i="81"/>
  <c r="E45" i="81"/>
  <c r="C45" i="81"/>
  <c r="C31" i="80" s="1"/>
  <c r="P44" i="81"/>
  <c r="L44" i="81"/>
  <c r="S44" i="81" s="1"/>
  <c r="D44" i="81"/>
  <c r="P43" i="81"/>
  <c r="L43" i="81"/>
  <c r="D43" i="81"/>
  <c r="S43" i="81" s="1"/>
  <c r="P42" i="81"/>
  <c r="L42" i="81"/>
  <c r="S42" i="81" s="1"/>
  <c r="D42" i="81"/>
  <c r="P41" i="81"/>
  <c r="L41" i="81"/>
  <c r="D41" i="81"/>
  <c r="S41" i="81" s="1"/>
  <c r="P40" i="81"/>
  <c r="S40" i="81" s="1"/>
  <c r="L40" i="81"/>
  <c r="D40" i="81"/>
  <c r="P39" i="81"/>
  <c r="L39" i="81"/>
  <c r="D39" i="81"/>
  <c r="S39" i="81" s="1"/>
  <c r="S38" i="81"/>
  <c r="P38" i="81"/>
  <c r="L38" i="81"/>
  <c r="D38" i="81"/>
  <c r="P37" i="81"/>
  <c r="L37" i="81"/>
  <c r="D37" i="81"/>
  <c r="S37" i="81" s="1"/>
  <c r="P36" i="81"/>
  <c r="S36" i="81" s="1"/>
  <c r="L36" i="81"/>
  <c r="D36" i="81"/>
  <c r="P35" i="81"/>
  <c r="L35" i="81"/>
  <c r="D35" i="81"/>
  <c r="S35" i="81" s="1"/>
  <c r="P34" i="81"/>
  <c r="L34" i="81"/>
  <c r="S34" i="81" s="1"/>
  <c r="D34" i="81"/>
  <c r="P33" i="81"/>
  <c r="L33" i="81"/>
  <c r="D33" i="81"/>
  <c r="P24" i="81"/>
  <c r="R23" i="81"/>
  <c r="Q23" i="81"/>
  <c r="O23" i="81"/>
  <c r="E30" i="80" s="1"/>
  <c r="N23" i="81"/>
  <c r="G30" i="80" s="1"/>
  <c r="G29" i="80" s="1"/>
  <c r="M23" i="81"/>
  <c r="K23" i="81"/>
  <c r="J23" i="81"/>
  <c r="I23" i="81"/>
  <c r="H23" i="81"/>
  <c r="G23" i="81"/>
  <c r="F23" i="81"/>
  <c r="E23" i="81"/>
  <c r="D24" i="81" s="1"/>
  <c r="C23" i="81"/>
  <c r="P22" i="81"/>
  <c r="L22" i="81"/>
  <c r="D22" i="81"/>
  <c r="P21" i="81"/>
  <c r="S21" i="81" s="1"/>
  <c r="L21" i="81"/>
  <c r="D21" i="81"/>
  <c r="P20" i="81"/>
  <c r="L20" i="81"/>
  <c r="D20" i="81"/>
  <c r="S19" i="81"/>
  <c r="P19" i="81"/>
  <c r="L19" i="81"/>
  <c r="D19" i="81"/>
  <c r="P18" i="81"/>
  <c r="L18" i="81"/>
  <c r="D18" i="81"/>
  <c r="S17" i="81"/>
  <c r="P17" i="81"/>
  <c r="L17" i="81"/>
  <c r="D17" i="81"/>
  <c r="P16" i="81"/>
  <c r="L16" i="81"/>
  <c r="D16" i="81"/>
  <c r="S16" i="81" s="1"/>
  <c r="S15" i="81"/>
  <c r="P15" i="81"/>
  <c r="L15" i="81"/>
  <c r="D15" i="81"/>
  <c r="P14" i="81"/>
  <c r="L14" i="81"/>
  <c r="D14" i="81"/>
  <c r="S14" i="81" s="1"/>
  <c r="S13" i="81"/>
  <c r="P13" i="81"/>
  <c r="L13" i="81"/>
  <c r="D13" i="81"/>
  <c r="P12" i="81"/>
  <c r="L12" i="81"/>
  <c r="D12" i="81"/>
  <c r="P11" i="81"/>
  <c r="L11" i="81"/>
  <c r="L23" i="81" s="1"/>
  <c r="D11" i="81"/>
  <c r="I49" i="80"/>
  <c r="H49" i="80"/>
  <c r="G49" i="80"/>
  <c r="F49" i="80"/>
  <c r="I48" i="80"/>
  <c r="H48" i="80"/>
  <c r="G48" i="80"/>
  <c r="F48" i="80"/>
  <c r="I47" i="80"/>
  <c r="H47" i="80"/>
  <c r="G47" i="80"/>
  <c r="F47" i="80"/>
  <c r="O46" i="80"/>
  <c r="I46" i="80"/>
  <c r="H46" i="80"/>
  <c r="G46" i="80"/>
  <c r="F46" i="80"/>
  <c r="I45" i="80"/>
  <c r="H45" i="80"/>
  <c r="G45" i="80"/>
  <c r="F45" i="80"/>
  <c r="I44" i="80"/>
  <c r="H44" i="80"/>
  <c r="G44" i="80"/>
  <c r="F44" i="80"/>
  <c r="G35" i="80"/>
  <c r="F35" i="80"/>
  <c r="L34" i="80"/>
  <c r="J34" i="80"/>
  <c r="G34" i="80"/>
  <c r="F34" i="80"/>
  <c r="L33" i="80"/>
  <c r="G33" i="80"/>
  <c r="F33" i="80"/>
  <c r="E33" i="80"/>
  <c r="I32" i="80"/>
  <c r="G32" i="80"/>
  <c r="F32" i="80"/>
  <c r="E32" i="80"/>
  <c r="D32" i="80"/>
  <c r="K46" i="80" s="1"/>
  <c r="M46" i="80" s="1"/>
  <c r="J31" i="80"/>
  <c r="F31" i="80"/>
  <c r="E31" i="80"/>
  <c r="L30" i="80"/>
  <c r="J30" i="80"/>
  <c r="C30" i="80"/>
  <c r="H26" i="80"/>
  <c r="H25" i="80"/>
  <c r="H24" i="80"/>
  <c r="H23" i="80"/>
  <c r="H22" i="80"/>
  <c r="H21" i="80"/>
  <c r="L20" i="80"/>
  <c r="J20" i="80"/>
  <c r="G20" i="80"/>
  <c r="F20" i="80"/>
  <c r="E20" i="80"/>
  <c r="D20" i="80"/>
  <c r="C20" i="80"/>
  <c r="H17" i="80"/>
  <c r="H16" i="80"/>
  <c r="H15" i="80"/>
  <c r="H14" i="80"/>
  <c r="H13" i="80"/>
  <c r="H12" i="80"/>
  <c r="H11" i="80" s="1"/>
  <c r="L11" i="80"/>
  <c r="J11" i="80"/>
  <c r="G11" i="80"/>
  <c r="F11" i="80"/>
  <c r="E11" i="80"/>
  <c r="D11" i="80"/>
  <c r="C11" i="80"/>
  <c r="D210" i="79"/>
  <c r="C206" i="79"/>
  <c r="H195" i="79"/>
  <c r="G195" i="79"/>
  <c r="F193" i="79"/>
  <c r="H190" i="79"/>
  <c r="G190" i="79"/>
  <c r="H189" i="79"/>
  <c r="G189" i="79"/>
  <c r="F187" i="79"/>
  <c r="F185" i="79"/>
  <c r="H182" i="79"/>
  <c r="G182" i="79"/>
  <c r="H181" i="79"/>
  <c r="G181" i="79"/>
  <c r="F180" i="79"/>
  <c r="E180" i="79"/>
  <c r="D180" i="79"/>
  <c r="D172" i="79" s="1"/>
  <c r="C180" i="79"/>
  <c r="H179" i="79"/>
  <c r="G179" i="79"/>
  <c r="H178" i="79"/>
  <c r="G178" i="79"/>
  <c r="H177" i="79"/>
  <c r="G177" i="79"/>
  <c r="H176" i="79"/>
  <c r="G176" i="79"/>
  <c r="H175" i="79"/>
  <c r="G175" i="79"/>
  <c r="F174" i="79"/>
  <c r="E174" i="79"/>
  <c r="D174" i="79"/>
  <c r="C174" i="79"/>
  <c r="H173" i="79"/>
  <c r="G173" i="79"/>
  <c r="F172" i="79"/>
  <c r="E172" i="79"/>
  <c r="F168" i="79"/>
  <c r="E165" i="79"/>
  <c r="D165" i="79"/>
  <c r="C165" i="79"/>
  <c r="H164" i="79"/>
  <c r="G164" i="79"/>
  <c r="H163" i="79"/>
  <c r="G163" i="79"/>
  <c r="H162" i="79"/>
  <c r="G162" i="79"/>
  <c r="H161" i="79"/>
  <c r="G161" i="79"/>
  <c r="H160" i="79"/>
  <c r="G160" i="79"/>
  <c r="H159" i="79"/>
  <c r="G159" i="79"/>
  <c r="H158" i="79"/>
  <c r="G158" i="79"/>
  <c r="H157" i="79"/>
  <c r="G157" i="79"/>
  <c r="F156" i="79"/>
  <c r="E156" i="79"/>
  <c r="D156" i="79"/>
  <c r="D206" i="79" s="1"/>
  <c r="C156" i="79"/>
  <c r="H149" i="79"/>
  <c r="G149" i="79"/>
  <c r="H148" i="79"/>
  <c r="G148" i="79"/>
  <c r="H147" i="79"/>
  <c r="G147" i="79"/>
  <c r="H146" i="79"/>
  <c r="G146" i="79"/>
  <c r="H145" i="79"/>
  <c r="F145" i="79"/>
  <c r="E145" i="79"/>
  <c r="G145" i="79" s="1"/>
  <c r="D145" i="79"/>
  <c r="C145" i="79"/>
  <c r="H138" i="79"/>
  <c r="G138" i="79"/>
  <c r="H137" i="79"/>
  <c r="G137" i="79"/>
  <c r="H136" i="79"/>
  <c r="G136" i="79"/>
  <c r="H135" i="79"/>
  <c r="G135" i="79"/>
  <c r="H134" i="79"/>
  <c r="G134" i="79"/>
  <c r="H133" i="79"/>
  <c r="F133" i="79"/>
  <c r="E133" i="79"/>
  <c r="G133" i="79" s="1"/>
  <c r="D133" i="79"/>
  <c r="C133" i="79"/>
  <c r="H131" i="79"/>
  <c r="G131" i="79"/>
  <c r="H130" i="79"/>
  <c r="G130" i="79"/>
  <c r="H129" i="79"/>
  <c r="G129" i="79"/>
  <c r="H128" i="79"/>
  <c r="G128" i="79"/>
  <c r="H127" i="79"/>
  <c r="G127" i="79"/>
  <c r="H126" i="79"/>
  <c r="F126" i="79"/>
  <c r="E126" i="79"/>
  <c r="G126" i="79" s="1"/>
  <c r="D126" i="79"/>
  <c r="C126" i="79"/>
  <c r="H124" i="79"/>
  <c r="G124" i="79"/>
  <c r="H123" i="79"/>
  <c r="G123" i="79"/>
  <c r="H122" i="79"/>
  <c r="G122" i="79"/>
  <c r="H121" i="79"/>
  <c r="G121" i="79"/>
  <c r="F120" i="79"/>
  <c r="E120" i="79"/>
  <c r="D120" i="79"/>
  <c r="C120" i="79"/>
  <c r="H117" i="79"/>
  <c r="G117" i="79"/>
  <c r="H114" i="79"/>
  <c r="G114" i="79"/>
  <c r="H113" i="79"/>
  <c r="G113" i="79"/>
  <c r="H112" i="79"/>
  <c r="G112" i="79"/>
  <c r="H111" i="79"/>
  <c r="G111" i="79"/>
  <c r="F110" i="79"/>
  <c r="H110" i="79" s="1"/>
  <c r="E110" i="79"/>
  <c r="G110" i="79" s="1"/>
  <c r="D110" i="79"/>
  <c r="C110" i="79"/>
  <c r="H109" i="79"/>
  <c r="G109" i="79"/>
  <c r="H108" i="79"/>
  <c r="G108" i="79"/>
  <c r="G107" i="79"/>
  <c r="F107" i="79"/>
  <c r="E107" i="79"/>
  <c r="D107" i="79"/>
  <c r="C107" i="79"/>
  <c r="H107" i="79" s="1"/>
  <c r="H106" i="79"/>
  <c r="G106" i="79"/>
  <c r="H105" i="79"/>
  <c r="G105" i="79"/>
  <c r="H104" i="79"/>
  <c r="G104" i="79"/>
  <c r="H103" i="79"/>
  <c r="G103" i="79"/>
  <c r="G102" i="79"/>
  <c r="F102" i="79"/>
  <c r="H102" i="79" s="1"/>
  <c r="E102" i="79"/>
  <c r="D102" i="79"/>
  <c r="C102" i="79"/>
  <c r="H101" i="79"/>
  <c r="G101" i="79"/>
  <c r="H100" i="79"/>
  <c r="G100" i="79"/>
  <c r="H99" i="79"/>
  <c r="G99" i="79"/>
  <c r="H98" i="79"/>
  <c r="G98" i="79"/>
  <c r="H97" i="79"/>
  <c r="G97" i="79"/>
  <c r="H96" i="79"/>
  <c r="G96" i="79"/>
  <c r="H95" i="79"/>
  <c r="G95" i="79"/>
  <c r="F94" i="79"/>
  <c r="G94" i="79" s="1"/>
  <c r="E94" i="79"/>
  <c r="D94" i="79"/>
  <c r="C94" i="79"/>
  <c r="H94" i="79" s="1"/>
  <c r="H93" i="79"/>
  <c r="G93" i="79"/>
  <c r="H92" i="79"/>
  <c r="G92" i="79"/>
  <c r="F91" i="79"/>
  <c r="E91" i="79"/>
  <c r="G91" i="79" s="1"/>
  <c r="D91" i="79"/>
  <c r="C91" i="79"/>
  <c r="H91" i="79" s="1"/>
  <c r="H90" i="79"/>
  <c r="G90" i="79"/>
  <c r="H89" i="79"/>
  <c r="G89" i="79"/>
  <c r="F88" i="79"/>
  <c r="E88" i="79"/>
  <c r="D88" i="79"/>
  <c r="C88" i="79"/>
  <c r="H87" i="79"/>
  <c r="G87" i="79"/>
  <c r="H86" i="79"/>
  <c r="G86" i="79"/>
  <c r="H85" i="79"/>
  <c r="G85" i="79"/>
  <c r="H84" i="79"/>
  <c r="G84" i="79"/>
  <c r="F84" i="79"/>
  <c r="E84" i="79"/>
  <c r="D84" i="79"/>
  <c r="C84" i="79"/>
  <c r="H83" i="79"/>
  <c r="G83" i="79"/>
  <c r="H82" i="79"/>
  <c r="G82" i="79"/>
  <c r="H81" i="79"/>
  <c r="G81" i="79"/>
  <c r="F80" i="79"/>
  <c r="E80" i="79"/>
  <c r="D80" i="79"/>
  <c r="C80" i="79"/>
  <c r="H79" i="79"/>
  <c r="G79" i="79"/>
  <c r="H78" i="79"/>
  <c r="G78" i="79"/>
  <c r="H77" i="79"/>
  <c r="G77" i="79"/>
  <c r="H76" i="79"/>
  <c r="G76" i="79"/>
  <c r="H75" i="79"/>
  <c r="G75" i="79"/>
  <c r="H74" i="79"/>
  <c r="G74" i="79"/>
  <c r="H73" i="79"/>
  <c r="G73" i="79"/>
  <c r="F72" i="79"/>
  <c r="E72" i="79"/>
  <c r="D72" i="79"/>
  <c r="C72" i="79"/>
  <c r="H71" i="79"/>
  <c r="G71" i="79"/>
  <c r="H70" i="79"/>
  <c r="G70" i="79"/>
  <c r="H69" i="79"/>
  <c r="G69" i="79"/>
  <c r="H68" i="79"/>
  <c r="G68" i="79"/>
  <c r="H67" i="79"/>
  <c r="G67" i="79"/>
  <c r="H66" i="79"/>
  <c r="G66" i="79"/>
  <c r="H65" i="79"/>
  <c r="G65" i="79"/>
  <c r="F65" i="79"/>
  <c r="E65" i="79"/>
  <c r="D65" i="79"/>
  <c r="C65" i="79"/>
  <c r="H64" i="79"/>
  <c r="G64" i="79"/>
  <c r="H63" i="79"/>
  <c r="G63" i="79"/>
  <c r="H62" i="79"/>
  <c r="G62" i="79"/>
  <c r="H61" i="79"/>
  <c r="F61" i="79"/>
  <c r="E61" i="79"/>
  <c r="D61" i="79"/>
  <c r="C61" i="79"/>
  <c r="E60" i="79"/>
  <c r="D60" i="79"/>
  <c r="D54" i="79" s="1"/>
  <c r="D116" i="79" s="1"/>
  <c r="D118" i="79" s="1"/>
  <c r="D216" i="79" s="1"/>
  <c r="C60" i="79"/>
  <c r="C54" i="79" s="1"/>
  <c r="H59" i="79"/>
  <c r="G59" i="79"/>
  <c r="H58" i="79"/>
  <c r="G58" i="79"/>
  <c r="H57" i="79"/>
  <c r="G57" i="79"/>
  <c r="H56" i="79"/>
  <c r="G56" i="79"/>
  <c r="F56" i="79"/>
  <c r="E56" i="79"/>
  <c r="D56" i="79"/>
  <c r="C56" i="79"/>
  <c r="E54" i="79"/>
  <c r="H52" i="79"/>
  <c r="G52" i="79"/>
  <c r="H51" i="79"/>
  <c r="G51" i="79"/>
  <c r="H50" i="79"/>
  <c r="G50" i="79"/>
  <c r="H49" i="79"/>
  <c r="G49" i="79"/>
  <c r="H48" i="79"/>
  <c r="G48" i="79"/>
  <c r="H47" i="79"/>
  <c r="G47" i="79"/>
  <c r="F46" i="79"/>
  <c r="E46" i="79"/>
  <c r="D46" i="79"/>
  <c r="C46" i="79"/>
  <c r="H45" i="79"/>
  <c r="G45" i="79"/>
  <c r="H44" i="79"/>
  <c r="G44" i="79"/>
  <c r="H43" i="79"/>
  <c r="G43" i="79"/>
  <c r="F43" i="79"/>
  <c r="E43" i="79"/>
  <c r="D43" i="79"/>
  <c r="C43" i="79"/>
  <c r="H42" i="79"/>
  <c r="G42" i="79"/>
  <c r="H41" i="79"/>
  <c r="G41" i="79"/>
  <c r="H40" i="79"/>
  <c r="G40" i="79"/>
  <c r="H39" i="79"/>
  <c r="G39" i="79"/>
  <c r="H38" i="79"/>
  <c r="G38" i="79"/>
  <c r="H37" i="79"/>
  <c r="G37" i="79"/>
  <c r="H36" i="79"/>
  <c r="G36" i="79"/>
  <c r="H35" i="79"/>
  <c r="G35" i="79"/>
  <c r="H34" i="79"/>
  <c r="G34" i="79"/>
  <c r="H33" i="79"/>
  <c r="G33" i="79"/>
  <c r="H32" i="79"/>
  <c r="G32" i="79"/>
  <c r="H31" i="79"/>
  <c r="G31" i="79"/>
  <c r="F30" i="79"/>
  <c r="E30" i="79"/>
  <c r="D30" i="79"/>
  <c r="C30" i="79"/>
  <c r="H29" i="79"/>
  <c r="G29" i="79"/>
  <c r="H28" i="79"/>
  <c r="G28" i="79"/>
  <c r="H27" i="79"/>
  <c r="G27" i="79"/>
  <c r="H26" i="79"/>
  <c r="G26" i="79"/>
  <c r="H25" i="79"/>
  <c r="G25" i="79"/>
  <c r="F24" i="79"/>
  <c r="E24" i="79"/>
  <c r="D24" i="79"/>
  <c r="C24" i="79"/>
  <c r="E23" i="79"/>
  <c r="D23" i="79"/>
  <c r="D18" i="79" s="1"/>
  <c r="C23" i="79"/>
  <c r="H22" i="79"/>
  <c r="G22" i="79"/>
  <c r="H21" i="79"/>
  <c r="G21" i="79"/>
  <c r="H20" i="79"/>
  <c r="G20" i="79"/>
  <c r="H19" i="79"/>
  <c r="G19" i="79"/>
  <c r="F19" i="79"/>
  <c r="E19" i="79"/>
  <c r="D19" i="79"/>
  <c r="C19" i="79"/>
  <c r="E18" i="79"/>
  <c r="D17" i="79"/>
  <c r="P112" i="78"/>
  <c r="N112" i="78"/>
  <c r="M112" i="78"/>
  <c r="L112" i="78"/>
  <c r="K112" i="78"/>
  <c r="J112" i="78"/>
  <c r="S112" i="78" s="1"/>
  <c r="I112" i="78"/>
  <c r="Q112" i="78" s="1"/>
  <c r="H112" i="78"/>
  <c r="G112" i="78"/>
  <c r="O112" i="78" s="1"/>
  <c r="F112" i="78"/>
  <c r="E112" i="78"/>
  <c r="D112" i="78"/>
  <c r="C112" i="78"/>
  <c r="U110" i="78"/>
  <c r="T110" i="78"/>
  <c r="S110" i="78"/>
  <c r="R110" i="78"/>
  <c r="Q110" i="78"/>
  <c r="P110" i="78"/>
  <c r="O110" i="78"/>
  <c r="T109" i="78"/>
  <c r="S109" i="78"/>
  <c r="R109" i="78"/>
  <c r="U109" i="78" s="1"/>
  <c r="Q109" i="78"/>
  <c r="P109" i="78"/>
  <c r="O109" i="78"/>
  <c r="S108" i="78"/>
  <c r="R108" i="78"/>
  <c r="U108" i="78" s="1"/>
  <c r="Q108" i="78"/>
  <c r="P108" i="78"/>
  <c r="T108" i="78" s="1"/>
  <c r="O108" i="78"/>
  <c r="S107" i="78"/>
  <c r="R107" i="78"/>
  <c r="U107" i="78" s="1"/>
  <c r="Q107" i="78"/>
  <c r="P107" i="78"/>
  <c r="O107" i="78"/>
  <c r="U106" i="78"/>
  <c r="S106" i="78"/>
  <c r="R106" i="78"/>
  <c r="Q106" i="78"/>
  <c r="P106" i="78"/>
  <c r="T106" i="78" s="1"/>
  <c r="O106" i="78"/>
  <c r="U105" i="78"/>
  <c r="T105" i="78"/>
  <c r="S105" i="78"/>
  <c r="R105" i="78"/>
  <c r="Q105" i="78"/>
  <c r="P105" i="78"/>
  <c r="O105" i="78"/>
  <c r="H97" i="78"/>
  <c r="E97" i="78"/>
  <c r="D97" i="78"/>
  <c r="C97" i="78"/>
  <c r="H90" i="78"/>
  <c r="E90" i="78"/>
  <c r="D90" i="78"/>
  <c r="C90" i="78"/>
  <c r="O79" i="78"/>
  <c r="N79" i="78"/>
  <c r="J79" i="78"/>
  <c r="I79" i="78"/>
  <c r="H79" i="78"/>
  <c r="G79" i="78"/>
  <c r="F79" i="78"/>
  <c r="E79" i="78"/>
  <c r="D79" i="78"/>
  <c r="C79" i="78"/>
  <c r="U78" i="78"/>
  <c r="T78" i="78"/>
  <c r="S78" i="78"/>
  <c r="R78" i="78"/>
  <c r="Q78" i="78"/>
  <c r="P78" i="78"/>
  <c r="J78" i="78"/>
  <c r="I78" i="78"/>
  <c r="U77" i="78"/>
  <c r="T77" i="78"/>
  <c r="S77" i="78"/>
  <c r="R77" i="78"/>
  <c r="Q77" i="78"/>
  <c r="P77" i="78"/>
  <c r="J77" i="78"/>
  <c r="I77" i="78"/>
  <c r="U76" i="78"/>
  <c r="T76" i="78"/>
  <c r="S76" i="78"/>
  <c r="R76" i="78"/>
  <c r="Q76" i="78"/>
  <c r="P76" i="78"/>
  <c r="J76" i="78"/>
  <c r="I76" i="78"/>
  <c r="U75" i="78"/>
  <c r="T75" i="78"/>
  <c r="S75" i="78"/>
  <c r="R75" i="78"/>
  <c r="Q75" i="78"/>
  <c r="P75" i="78"/>
  <c r="J75" i="78"/>
  <c r="I75" i="78"/>
  <c r="U74" i="78"/>
  <c r="T74" i="78"/>
  <c r="S74" i="78"/>
  <c r="R74" i="78"/>
  <c r="Q74" i="78"/>
  <c r="P74" i="78"/>
  <c r="J74" i="78"/>
  <c r="I74" i="78"/>
  <c r="U73" i="78"/>
  <c r="T73" i="78"/>
  <c r="S73" i="78"/>
  <c r="R73" i="78"/>
  <c r="Q73" i="78"/>
  <c r="P73" i="78"/>
  <c r="J73" i="78"/>
  <c r="I73" i="78"/>
  <c r="U72" i="78"/>
  <c r="T72" i="78"/>
  <c r="S72" i="78"/>
  <c r="R72" i="78"/>
  <c r="Q72" i="78"/>
  <c r="P72" i="78"/>
  <c r="J72" i="78"/>
  <c r="I72" i="78"/>
  <c r="U71" i="78"/>
  <c r="T71" i="78"/>
  <c r="S71" i="78"/>
  <c r="R71" i="78"/>
  <c r="Q71" i="78"/>
  <c r="P71" i="78"/>
  <c r="J71" i="78"/>
  <c r="I71" i="78"/>
  <c r="U70" i="78"/>
  <c r="T70" i="78"/>
  <c r="S70" i="78"/>
  <c r="R70" i="78"/>
  <c r="Q70" i="78"/>
  <c r="P70" i="78"/>
  <c r="J70" i="78"/>
  <c r="I70" i="78"/>
  <c r="U69" i="78"/>
  <c r="T69" i="78"/>
  <c r="S69" i="78"/>
  <c r="R69" i="78"/>
  <c r="Q69" i="78"/>
  <c r="P69" i="78"/>
  <c r="J69" i="78"/>
  <c r="I69" i="78"/>
  <c r="U68" i="78"/>
  <c r="T68" i="78"/>
  <c r="S68" i="78"/>
  <c r="R68" i="78"/>
  <c r="Q68" i="78"/>
  <c r="P68" i="78"/>
  <c r="J68" i="78"/>
  <c r="I68" i="78"/>
  <c r="U65" i="78"/>
  <c r="T65" i="78"/>
  <c r="O65" i="78"/>
  <c r="N65" i="78"/>
  <c r="M65" i="78"/>
  <c r="L65" i="78"/>
  <c r="K65" i="78"/>
  <c r="J65" i="78"/>
  <c r="I65" i="78"/>
  <c r="H65" i="78"/>
  <c r="G65" i="78"/>
  <c r="F65" i="78"/>
  <c r="E65" i="78"/>
  <c r="D65" i="78"/>
  <c r="S65" i="78" s="1"/>
  <c r="C65" i="78"/>
  <c r="U64" i="78"/>
  <c r="T64" i="78"/>
  <c r="S64" i="78"/>
  <c r="R64" i="78"/>
  <c r="Q64" i="78"/>
  <c r="P64" i="78"/>
  <c r="M64" i="78"/>
  <c r="L64" i="78"/>
  <c r="K64" i="78"/>
  <c r="U63" i="78"/>
  <c r="T63" i="78"/>
  <c r="S63" i="78"/>
  <c r="R63" i="78"/>
  <c r="Q63" i="78"/>
  <c r="P63" i="78"/>
  <c r="M63" i="78"/>
  <c r="L63" i="78"/>
  <c r="K63" i="78"/>
  <c r="U62" i="78"/>
  <c r="T62" i="78"/>
  <c r="S62" i="78"/>
  <c r="R62" i="78"/>
  <c r="Q62" i="78"/>
  <c r="P62" i="78"/>
  <c r="M62" i="78"/>
  <c r="L62" i="78"/>
  <c r="K62" i="78"/>
  <c r="U61" i="78"/>
  <c r="T61" i="78"/>
  <c r="S61" i="78"/>
  <c r="R61" i="78"/>
  <c r="Q61" i="78"/>
  <c r="P61" i="78"/>
  <c r="M61" i="78"/>
  <c r="L61" i="78"/>
  <c r="K61" i="78"/>
  <c r="U60" i="78"/>
  <c r="T60" i="78"/>
  <c r="S60" i="78"/>
  <c r="R60" i="78"/>
  <c r="Q60" i="78"/>
  <c r="P60" i="78"/>
  <c r="M60" i="78"/>
  <c r="L60" i="78"/>
  <c r="K60" i="78"/>
  <c r="U59" i="78"/>
  <c r="T59" i="78"/>
  <c r="S59" i="78"/>
  <c r="R59" i="78"/>
  <c r="Q59" i="78"/>
  <c r="P59" i="78"/>
  <c r="M59" i="78"/>
  <c r="L59" i="78"/>
  <c r="K59" i="78"/>
  <c r="U58" i="78"/>
  <c r="T58" i="78"/>
  <c r="S58" i="78"/>
  <c r="R58" i="78"/>
  <c r="Q58" i="78"/>
  <c r="P58" i="78"/>
  <c r="M58" i="78"/>
  <c r="L58" i="78"/>
  <c r="K58" i="78"/>
  <c r="U57" i="78"/>
  <c r="T57" i="78"/>
  <c r="S57" i="78"/>
  <c r="R57" i="78"/>
  <c r="Q57" i="78"/>
  <c r="P57" i="78"/>
  <c r="M57" i="78"/>
  <c r="L57" i="78"/>
  <c r="K57" i="78"/>
  <c r="U56" i="78"/>
  <c r="T56" i="78"/>
  <c r="S56" i="78"/>
  <c r="R56" i="78"/>
  <c r="Q56" i="78"/>
  <c r="P56" i="78"/>
  <c r="M56" i="78"/>
  <c r="L56" i="78"/>
  <c r="K56" i="78"/>
  <c r="S53" i="78"/>
  <c r="R53" i="78"/>
  <c r="P53" i="78"/>
  <c r="O53" i="78"/>
  <c r="N53" i="78"/>
  <c r="T53" i="78" s="1"/>
  <c r="I53" i="78"/>
  <c r="H53" i="78"/>
  <c r="G53" i="78"/>
  <c r="F53" i="78"/>
  <c r="E53" i="78"/>
  <c r="D53" i="78"/>
  <c r="C53" i="78"/>
  <c r="U52" i="78"/>
  <c r="T52" i="78"/>
  <c r="S52" i="78"/>
  <c r="R52" i="78"/>
  <c r="Q52" i="78"/>
  <c r="P52" i="78"/>
  <c r="K52" i="78"/>
  <c r="J52" i="78"/>
  <c r="U51" i="78"/>
  <c r="T51" i="78"/>
  <c r="S51" i="78"/>
  <c r="R51" i="78"/>
  <c r="Q51" i="78"/>
  <c r="P51" i="78"/>
  <c r="K51" i="78"/>
  <c r="J51" i="78"/>
  <c r="U50" i="78"/>
  <c r="T50" i="78"/>
  <c r="S50" i="78"/>
  <c r="R50" i="78"/>
  <c r="Q50" i="78"/>
  <c r="P50" i="78"/>
  <c r="K50" i="78"/>
  <c r="J50" i="78"/>
  <c r="U49" i="78"/>
  <c r="T49" i="78"/>
  <c r="S49" i="78"/>
  <c r="R49" i="78"/>
  <c r="Q49" i="78"/>
  <c r="P49" i="78"/>
  <c r="K49" i="78"/>
  <c r="J49" i="78"/>
  <c r="U48" i="78"/>
  <c r="T48" i="78"/>
  <c r="S48" i="78"/>
  <c r="R48" i="78"/>
  <c r="Q48" i="78"/>
  <c r="P48" i="78"/>
  <c r="K48" i="78"/>
  <c r="J48" i="78"/>
  <c r="U47" i="78"/>
  <c r="T47" i="78"/>
  <c r="S47" i="78"/>
  <c r="R47" i="78"/>
  <c r="Q47" i="78"/>
  <c r="P47" i="78"/>
  <c r="K47" i="78"/>
  <c r="J47" i="78"/>
  <c r="U46" i="78"/>
  <c r="T46" i="78"/>
  <c r="S46" i="78"/>
  <c r="R46" i="78"/>
  <c r="Q46" i="78"/>
  <c r="P46" i="78"/>
  <c r="K46" i="78"/>
  <c r="J46" i="78"/>
  <c r="U45" i="78"/>
  <c r="T45" i="78"/>
  <c r="S45" i="78"/>
  <c r="R45" i="78"/>
  <c r="Q45" i="78"/>
  <c r="P45" i="78"/>
  <c r="K45" i="78"/>
  <c r="J45" i="78"/>
  <c r="S42" i="78"/>
  <c r="R42" i="78"/>
  <c r="Q42" i="78"/>
  <c r="P42" i="78"/>
  <c r="O42" i="78"/>
  <c r="N42" i="78"/>
  <c r="H42" i="78"/>
  <c r="G42" i="78"/>
  <c r="I42" i="78" s="1"/>
  <c r="F42" i="78"/>
  <c r="E42" i="78"/>
  <c r="T42" i="78" s="1"/>
  <c r="D42" i="78"/>
  <c r="C42" i="78"/>
  <c r="U41" i="78"/>
  <c r="T41" i="78"/>
  <c r="S41" i="78"/>
  <c r="R41" i="78"/>
  <c r="Q41" i="78"/>
  <c r="P41" i="78"/>
  <c r="J41" i="78"/>
  <c r="I41" i="78"/>
  <c r="U40" i="78"/>
  <c r="T40" i="78"/>
  <c r="S40" i="78"/>
  <c r="R40" i="78"/>
  <c r="Q40" i="78"/>
  <c r="P40" i="78"/>
  <c r="J40" i="78"/>
  <c r="I40" i="78"/>
  <c r="U39" i="78"/>
  <c r="T39" i="78"/>
  <c r="S39" i="78"/>
  <c r="R39" i="78"/>
  <c r="Q39" i="78"/>
  <c r="P39" i="78"/>
  <c r="J39" i="78"/>
  <c r="I39" i="78"/>
  <c r="U38" i="78"/>
  <c r="T38" i="78"/>
  <c r="S38" i="78"/>
  <c r="R38" i="78"/>
  <c r="Q38" i="78"/>
  <c r="P38" i="78"/>
  <c r="J38" i="78"/>
  <c r="I38" i="78"/>
  <c r="U37" i="78"/>
  <c r="T37" i="78"/>
  <c r="S37" i="78"/>
  <c r="R37" i="78"/>
  <c r="Q37" i="78"/>
  <c r="P37" i="78"/>
  <c r="J37" i="78"/>
  <c r="I37" i="78"/>
  <c r="U36" i="78"/>
  <c r="T36" i="78"/>
  <c r="S36" i="78"/>
  <c r="R36" i="78"/>
  <c r="Q36" i="78"/>
  <c r="P36" i="78"/>
  <c r="J36" i="78"/>
  <c r="I36" i="78"/>
  <c r="U35" i="78"/>
  <c r="T35" i="78"/>
  <c r="S35" i="78"/>
  <c r="R35" i="78"/>
  <c r="Q35" i="78"/>
  <c r="P35" i="78"/>
  <c r="J35" i="78"/>
  <c r="I35" i="78"/>
  <c r="U34" i="78"/>
  <c r="T34" i="78"/>
  <c r="S34" i="78"/>
  <c r="R34" i="78"/>
  <c r="Q34" i="78"/>
  <c r="P34" i="78"/>
  <c r="J34" i="78"/>
  <c r="I34" i="78"/>
  <c r="U33" i="78"/>
  <c r="T33" i="78"/>
  <c r="S33" i="78"/>
  <c r="R33" i="78"/>
  <c r="Q33" i="78"/>
  <c r="P33" i="78"/>
  <c r="J33" i="78"/>
  <c r="I33" i="78"/>
  <c r="U32" i="78"/>
  <c r="T32" i="78"/>
  <c r="S32" i="78"/>
  <c r="R32" i="78"/>
  <c r="Q32" i="78"/>
  <c r="P32" i="78"/>
  <c r="J32" i="78"/>
  <c r="I32" i="78"/>
  <c r="S29" i="78"/>
  <c r="R29" i="78"/>
  <c r="Q29" i="78"/>
  <c r="P29" i="78"/>
  <c r="O29" i="78"/>
  <c r="N29" i="78"/>
  <c r="L29" i="78"/>
  <c r="J29" i="78"/>
  <c r="I29" i="78"/>
  <c r="H29" i="78"/>
  <c r="M29" i="78" s="1"/>
  <c r="G29" i="78"/>
  <c r="F29" i="78"/>
  <c r="U29" i="78" s="1"/>
  <c r="E29" i="78"/>
  <c r="D29" i="78"/>
  <c r="T29" i="78" s="1"/>
  <c r="C29" i="78"/>
  <c r="U28" i="78"/>
  <c r="T28" i="78"/>
  <c r="S28" i="78"/>
  <c r="R28" i="78"/>
  <c r="Q28" i="78"/>
  <c r="P28" i="78"/>
  <c r="M28" i="78"/>
  <c r="L28" i="78"/>
  <c r="K28" i="78"/>
  <c r="J28" i="78"/>
  <c r="I28" i="78"/>
  <c r="U27" i="78"/>
  <c r="T27" i="78"/>
  <c r="S27" i="78"/>
  <c r="R27" i="78"/>
  <c r="Q27" i="78"/>
  <c r="P27" i="78"/>
  <c r="M27" i="78"/>
  <c r="L27" i="78"/>
  <c r="K27" i="78"/>
  <c r="J27" i="78"/>
  <c r="I27" i="78"/>
  <c r="U26" i="78"/>
  <c r="T26" i="78"/>
  <c r="S26" i="78"/>
  <c r="R26" i="78"/>
  <c r="Q26" i="78"/>
  <c r="P26" i="78"/>
  <c r="M26" i="78"/>
  <c r="L26" i="78"/>
  <c r="K26" i="78"/>
  <c r="J26" i="78"/>
  <c r="I26" i="78"/>
  <c r="U25" i="78"/>
  <c r="T25" i="78"/>
  <c r="S25" i="78"/>
  <c r="R25" i="78"/>
  <c r="Q25" i="78"/>
  <c r="P25" i="78"/>
  <c r="M25" i="78"/>
  <c r="L25" i="78"/>
  <c r="K25" i="78"/>
  <c r="J25" i="78"/>
  <c r="I25" i="78"/>
  <c r="U24" i="78"/>
  <c r="T24" i="78"/>
  <c r="S24" i="78"/>
  <c r="R24" i="78"/>
  <c r="Q24" i="78"/>
  <c r="P24" i="78"/>
  <c r="M24" i="78"/>
  <c r="L24" i="78"/>
  <c r="K24" i="78"/>
  <c r="J24" i="78"/>
  <c r="I24" i="78"/>
  <c r="U23" i="78"/>
  <c r="T23" i="78"/>
  <c r="S23" i="78"/>
  <c r="R23" i="78"/>
  <c r="Q23" i="78"/>
  <c r="P23" i="78"/>
  <c r="M23" i="78"/>
  <c r="L23" i="78"/>
  <c r="K23" i="78"/>
  <c r="J23" i="78"/>
  <c r="I23" i="78"/>
  <c r="U22" i="78"/>
  <c r="T22" i="78"/>
  <c r="S22" i="78"/>
  <c r="R22" i="78"/>
  <c r="Q22" i="78"/>
  <c r="P22" i="78"/>
  <c r="M22" i="78"/>
  <c r="L22" i="78"/>
  <c r="K22" i="78"/>
  <c r="J22" i="78"/>
  <c r="I22" i="78"/>
  <c r="U21" i="78"/>
  <c r="T21" i="78"/>
  <c r="S21" i="78"/>
  <c r="R21" i="78"/>
  <c r="Q21" i="78"/>
  <c r="P21" i="78"/>
  <c r="M21" i="78"/>
  <c r="L21" i="78"/>
  <c r="K21" i="78"/>
  <c r="J21" i="78"/>
  <c r="I21" i="78"/>
  <c r="U20" i="78"/>
  <c r="T20" i="78"/>
  <c r="S20" i="78"/>
  <c r="R20" i="78"/>
  <c r="Q20" i="78"/>
  <c r="P20" i="78"/>
  <c r="M20" i="78"/>
  <c r="L20" i="78"/>
  <c r="K20" i="78"/>
  <c r="J20" i="78"/>
  <c r="I20" i="78"/>
  <c r="U19" i="78"/>
  <c r="T19" i="78"/>
  <c r="S19" i="78"/>
  <c r="R19" i="78"/>
  <c r="Q19" i="78"/>
  <c r="P19" i="78"/>
  <c r="M19" i="78"/>
  <c r="L19" i="78"/>
  <c r="K19" i="78"/>
  <c r="J19" i="78"/>
  <c r="I19" i="78"/>
  <c r="U18" i="78"/>
  <c r="T18" i="78"/>
  <c r="S18" i="78"/>
  <c r="R18" i="78"/>
  <c r="Q18" i="78"/>
  <c r="P18" i="78"/>
  <c r="M18" i="78"/>
  <c r="L18" i="78"/>
  <c r="K18" i="78"/>
  <c r="J18" i="78"/>
  <c r="I18" i="78"/>
  <c r="U17" i="78"/>
  <c r="T17" i="78"/>
  <c r="S17" i="78"/>
  <c r="R17" i="78"/>
  <c r="Q17" i="78"/>
  <c r="P17" i="78"/>
  <c r="M17" i="78"/>
  <c r="L17" i="78"/>
  <c r="K17" i="78"/>
  <c r="J17" i="78"/>
  <c r="I17" i="78"/>
  <c r="F202" i="77"/>
  <c r="F200" i="77"/>
  <c r="G200" i="77" s="1"/>
  <c r="F198" i="77"/>
  <c r="F197" i="77"/>
  <c r="F196" i="77"/>
  <c r="G195" i="77"/>
  <c r="F195" i="77"/>
  <c r="F193" i="77"/>
  <c r="G193" i="77" s="1"/>
  <c r="G191" i="77"/>
  <c r="F191" i="77"/>
  <c r="F185" i="77"/>
  <c r="G185" i="77" s="1"/>
  <c r="E185" i="77"/>
  <c r="D185" i="77"/>
  <c r="G184" i="77"/>
  <c r="F184" i="77"/>
  <c r="G183" i="77"/>
  <c r="F183" i="77"/>
  <c r="F182" i="77"/>
  <c r="G182" i="77" s="1"/>
  <c r="E180" i="77"/>
  <c r="D180" i="77"/>
  <c r="D33" i="77" s="1"/>
  <c r="G179" i="77"/>
  <c r="F179" i="77"/>
  <c r="F178" i="77"/>
  <c r="G178" i="77" s="1"/>
  <c r="G177" i="77"/>
  <c r="F177" i="77"/>
  <c r="G176" i="77"/>
  <c r="F176" i="77"/>
  <c r="G175" i="77"/>
  <c r="F175" i="77"/>
  <c r="F174" i="77"/>
  <c r="G174" i="77" s="1"/>
  <c r="G173" i="77"/>
  <c r="F173" i="77"/>
  <c r="G172" i="77"/>
  <c r="F172" i="77"/>
  <c r="G171" i="77"/>
  <c r="F171" i="77"/>
  <c r="D169" i="77"/>
  <c r="E165" i="77"/>
  <c r="D165" i="77"/>
  <c r="E162" i="77"/>
  <c r="F162" i="77" s="1"/>
  <c r="G162" i="77" s="1"/>
  <c r="D162" i="77"/>
  <c r="E159" i="77"/>
  <c r="D159" i="77"/>
  <c r="E156" i="77"/>
  <c r="F156" i="77" s="1"/>
  <c r="G156" i="77" s="1"/>
  <c r="D156" i="77"/>
  <c r="E153" i="77"/>
  <c r="D153" i="77"/>
  <c r="F153" i="77" s="1"/>
  <c r="G153" i="77" s="1"/>
  <c r="G150" i="77"/>
  <c r="F150" i="77"/>
  <c r="E150" i="77"/>
  <c r="D150" i="77"/>
  <c r="E147" i="77"/>
  <c r="D147" i="77"/>
  <c r="F147" i="77" s="1"/>
  <c r="G147" i="77" s="1"/>
  <c r="E144" i="77"/>
  <c r="D144" i="77"/>
  <c r="E141" i="77"/>
  <c r="D141" i="77"/>
  <c r="D139" i="77"/>
  <c r="F139" i="77" s="1"/>
  <c r="D138" i="77"/>
  <c r="G135" i="77"/>
  <c r="F135" i="77"/>
  <c r="E135" i="77"/>
  <c r="D135" i="77"/>
  <c r="E132" i="77"/>
  <c r="D132" i="77"/>
  <c r="F132" i="77" s="1"/>
  <c r="G132" i="77" s="1"/>
  <c r="F129" i="77"/>
  <c r="G129" i="77" s="1"/>
  <c r="E129" i="77"/>
  <c r="E138" i="77" s="1"/>
  <c r="E139" i="77" s="1"/>
  <c r="D129" i="77"/>
  <c r="E126" i="77"/>
  <c r="D126" i="77"/>
  <c r="F126" i="77" s="1"/>
  <c r="G126" i="77" s="1"/>
  <c r="D124" i="77"/>
  <c r="G120" i="77"/>
  <c r="F120" i="77"/>
  <c r="E120" i="77"/>
  <c r="D120" i="77"/>
  <c r="G117" i="77"/>
  <c r="F117" i="77"/>
  <c r="E117" i="77"/>
  <c r="D117" i="77"/>
  <c r="G114" i="77"/>
  <c r="F114" i="77"/>
  <c r="E114" i="77"/>
  <c r="D114" i="77"/>
  <c r="G111" i="77"/>
  <c r="F111" i="77"/>
  <c r="E111" i="77"/>
  <c r="E123" i="77" s="1"/>
  <c r="E25" i="77" s="1"/>
  <c r="D111" i="77"/>
  <c r="D123" i="77" s="1"/>
  <c r="D109" i="77"/>
  <c r="E105" i="77"/>
  <c r="D105" i="77"/>
  <c r="F105" i="77" s="1"/>
  <c r="G105" i="77" s="1"/>
  <c r="G102" i="77"/>
  <c r="F102" i="77"/>
  <c r="E102" i="77"/>
  <c r="D102" i="77"/>
  <c r="E99" i="77"/>
  <c r="D99" i="77"/>
  <c r="F99" i="77" s="1"/>
  <c r="G99" i="77" s="1"/>
  <c r="G96" i="77"/>
  <c r="F96" i="77"/>
  <c r="E96" i="77"/>
  <c r="D96" i="77"/>
  <c r="E93" i="77"/>
  <c r="D93" i="77"/>
  <c r="F93" i="77" s="1"/>
  <c r="G93" i="77" s="1"/>
  <c r="F90" i="77"/>
  <c r="G90" i="77" s="1"/>
  <c r="E90" i="77"/>
  <c r="D90" i="77"/>
  <c r="E87" i="77"/>
  <c r="D87" i="77"/>
  <c r="F87" i="77" s="1"/>
  <c r="G87" i="77" s="1"/>
  <c r="F84" i="77"/>
  <c r="G84" i="77" s="1"/>
  <c r="E84" i="77"/>
  <c r="D84" i="77"/>
  <c r="F81" i="77"/>
  <c r="G81" i="77" s="1"/>
  <c r="E81" i="77"/>
  <c r="D81" i="77"/>
  <c r="F78" i="77"/>
  <c r="G78" i="77" s="1"/>
  <c r="E78" i="77"/>
  <c r="E108" i="77" s="1"/>
  <c r="D78" i="77"/>
  <c r="D108" i="77" s="1"/>
  <c r="D76" i="77"/>
  <c r="E72" i="77"/>
  <c r="D72" i="77"/>
  <c r="F72" i="77" s="1"/>
  <c r="G72" i="77" s="1"/>
  <c r="G69" i="77"/>
  <c r="F69" i="77"/>
  <c r="E69" i="77"/>
  <c r="D69" i="77"/>
  <c r="E66" i="77"/>
  <c r="D66" i="77"/>
  <c r="F66" i="77" s="1"/>
  <c r="G66" i="77" s="1"/>
  <c r="E63" i="77"/>
  <c r="F63" i="77" s="1"/>
  <c r="G63" i="77" s="1"/>
  <c r="D63" i="77"/>
  <c r="E60" i="77"/>
  <c r="D60" i="77"/>
  <c r="E57" i="77"/>
  <c r="F57" i="77" s="1"/>
  <c r="G57" i="77" s="1"/>
  <c r="D57" i="77"/>
  <c r="E54" i="77"/>
  <c r="D54" i="77"/>
  <c r="F54" i="77" s="1"/>
  <c r="G54" i="77" s="1"/>
  <c r="G51" i="77"/>
  <c r="F51" i="77"/>
  <c r="E51" i="77"/>
  <c r="D51" i="77"/>
  <c r="E48" i="77"/>
  <c r="D48" i="77"/>
  <c r="F48" i="77" s="1"/>
  <c r="G48" i="77" s="1"/>
  <c r="F45" i="77"/>
  <c r="G45" i="77" s="1"/>
  <c r="E45" i="77"/>
  <c r="D45" i="77"/>
  <c r="E42" i="77"/>
  <c r="D42" i="77"/>
  <c r="F42" i="77" s="1"/>
  <c r="G42" i="77" s="1"/>
  <c r="E39" i="77"/>
  <c r="F39" i="77" s="1"/>
  <c r="G39" i="77" s="1"/>
  <c r="D39" i="77"/>
  <c r="E34" i="77"/>
  <c r="E35" i="77" s="1"/>
  <c r="D34" i="77"/>
  <c r="F34" i="77" s="1"/>
  <c r="G34" i="77" s="1"/>
  <c r="G33" i="77"/>
  <c r="F33" i="77"/>
  <c r="E33" i="77"/>
  <c r="E26" i="77"/>
  <c r="D26" i="77"/>
  <c r="F26" i="77" s="1"/>
  <c r="G26" i="77" s="1"/>
  <c r="F335" i="76"/>
  <c r="E335" i="76"/>
  <c r="E334" i="76"/>
  <c r="D331" i="76"/>
  <c r="F327" i="76"/>
  <c r="E327" i="76"/>
  <c r="D327" i="76"/>
  <c r="D326" i="76"/>
  <c r="H315" i="76"/>
  <c r="G315" i="76"/>
  <c r="F313" i="76"/>
  <c r="H310" i="76"/>
  <c r="G310" i="76"/>
  <c r="H309" i="76"/>
  <c r="G309" i="76"/>
  <c r="F307" i="76"/>
  <c r="F305" i="76"/>
  <c r="H302" i="76"/>
  <c r="G302" i="76"/>
  <c r="H301" i="76"/>
  <c r="G301" i="76"/>
  <c r="H300" i="76"/>
  <c r="G300" i="76"/>
  <c r="G299" i="76"/>
  <c r="F299" i="76"/>
  <c r="E299" i="76"/>
  <c r="E289" i="76" s="1"/>
  <c r="D299" i="76"/>
  <c r="C299" i="76"/>
  <c r="H298" i="76"/>
  <c r="G298" i="76"/>
  <c r="H297" i="76"/>
  <c r="G297" i="76"/>
  <c r="H296" i="76"/>
  <c r="G296" i="76"/>
  <c r="H295" i="76"/>
  <c r="G295" i="76"/>
  <c r="H294" i="76"/>
  <c r="G294" i="76"/>
  <c r="H293" i="76"/>
  <c r="G293" i="76"/>
  <c r="H292" i="76"/>
  <c r="G292" i="76"/>
  <c r="F291" i="76"/>
  <c r="E291" i="76"/>
  <c r="D291" i="76"/>
  <c r="C291" i="76"/>
  <c r="H290" i="76"/>
  <c r="G290" i="76"/>
  <c r="D289" i="76"/>
  <c r="C289" i="76"/>
  <c r="F287" i="76"/>
  <c r="F285" i="76"/>
  <c r="D282" i="76"/>
  <c r="H281" i="76"/>
  <c r="G281" i="76"/>
  <c r="H280" i="76"/>
  <c r="G280" i="76"/>
  <c r="H279" i="76"/>
  <c r="G279" i="76"/>
  <c r="H278" i="76"/>
  <c r="G278" i="76"/>
  <c r="H277" i="76"/>
  <c r="G277" i="76"/>
  <c r="H276" i="76"/>
  <c r="G276" i="76"/>
  <c r="H275" i="76"/>
  <c r="G275" i="76"/>
  <c r="H274" i="76"/>
  <c r="G274" i="76"/>
  <c r="H273" i="76"/>
  <c r="G273" i="76"/>
  <c r="H272" i="76"/>
  <c r="G272" i="76"/>
  <c r="H271" i="76"/>
  <c r="G271" i="76"/>
  <c r="H270" i="76"/>
  <c r="G270" i="76"/>
  <c r="H269" i="76"/>
  <c r="G269" i="76"/>
  <c r="H268" i="76"/>
  <c r="G268" i="76"/>
  <c r="H267" i="76"/>
  <c r="G267" i="76"/>
  <c r="H266" i="76"/>
  <c r="G266" i="76"/>
  <c r="H265" i="76"/>
  <c r="G265" i="76"/>
  <c r="F264" i="76"/>
  <c r="E264" i="76"/>
  <c r="E263" i="76" s="1"/>
  <c r="E261" i="76" s="1"/>
  <c r="E326" i="76" s="1"/>
  <c r="D264" i="76"/>
  <c r="D263" i="76" s="1"/>
  <c r="D261" i="76" s="1"/>
  <c r="D330" i="76" s="1"/>
  <c r="C264" i="76"/>
  <c r="G263" i="76"/>
  <c r="F263" i="76"/>
  <c r="C263" i="76"/>
  <c r="H263" i="76" s="1"/>
  <c r="H262" i="76"/>
  <c r="G262" i="76"/>
  <c r="F261" i="76"/>
  <c r="F326" i="76" s="1"/>
  <c r="C261" i="76"/>
  <c r="H254" i="76"/>
  <c r="G254" i="76"/>
  <c r="H253" i="76"/>
  <c r="G253" i="76"/>
  <c r="H252" i="76"/>
  <c r="G252" i="76"/>
  <c r="H251" i="76"/>
  <c r="G251" i="76"/>
  <c r="H250" i="76"/>
  <c r="G250" i="76"/>
  <c r="H249" i="76"/>
  <c r="G249" i="76"/>
  <c r="H248" i="76"/>
  <c r="G248" i="76"/>
  <c r="F247" i="76"/>
  <c r="E247" i="76"/>
  <c r="D247" i="76"/>
  <c r="C247" i="76"/>
  <c r="H246" i="76"/>
  <c r="G246" i="76"/>
  <c r="H245" i="76"/>
  <c r="G245" i="76"/>
  <c r="H244" i="76"/>
  <c r="G244" i="76"/>
  <c r="H243" i="76"/>
  <c r="G243" i="76"/>
  <c r="H242" i="76"/>
  <c r="G242" i="76"/>
  <c r="H241" i="76"/>
  <c r="G241" i="76"/>
  <c r="F240" i="76"/>
  <c r="H240" i="76" s="1"/>
  <c r="E240" i="76"/>
  <c r="D240" i="76"/>
  <c r="C240" i="76"/>
  <c r="G231" i="76"/>
  <c r="G230" i="76"/>
  <c r="G228" i="76"/>
  <c r="G227" i="76"/>
  <c r="G225" i="76"/>
  <c r="G224" i="76"/>
  <c r="G222" i="76"/>
  <c r="G221" i="76"/>
  <c r="G220" i="76"/>
  <c r="G219" i="76"/>
  <c r="G218" i="76"/>
  <c r="G216" i="76"/>
  <c r="G214" i="76"/>
  <c r="G213" i="76"/>
  <c r="G211" i="76"/>
  <c r="G210" i="76"/>
  <c r="G209" i="76"/>
  <c r="E208" i="76"/>
  <c r="C208" i="76"/>
  <c r="G207" i="76"/>
  <c r="G206" i="76"/>
  <c r="G203" i="76"/>
  <c r="G202" i="76"/>
  <c r="G200" i="76"/>
  <c r="G199" i="76"/>
  <c r="G198" i="76"/>
  <c r="E197" i="76"/>
  <c r="G197" i="76" s="1"/>
  <c r="C197" i="76"/>
  <c r="G196" i="76"/>
  <c r="G195" i="76"/>
  <c r="G192" i="76"/>
  <c r="G191" i="76"/>
  <c r="G189" i="76"/>
  <c r="G188" i="76"/>
  <c r="G187" i="76"/>
  <c r="G186" i="76"/>
  <c r="E186" i="76"/>
  <c r="C186" i="76"/>
  <c r="G185" i="76"/>
  <c r="G184" i="76"/>
  <c r="G181" i="76"/>
  <c r="G180" i="76"/>
  <c r="G178" i="76"/>
  <c r="G177" i="76"/>
  <c r="G176" i="76"/>
  <c r="E175" i="76"/>
  <c r="C175" i="76"/>
  <c r="G175" i="76" s="1"/>
  <c r="G174" i="76"/>
  <c r="G173" i="76"/>
  <c r="G172" i="76"/>
  <c r="G171" i="76"/>
  <c r="E171" i="76"/>
  <c r="C171" i="76"/>
  <c r="G170" i="76"/>
  <c r="G169" i="76"/>
  <c r="G168" i="76"/>
  <c r="E167" i="76"/>
  <c r="E166" i="76" s="1"/>
  <c r="C167" i="76"/>
  <c r="C166" i="76" s="1"/>
  <c r="G165" i="76"/>
  <c r="G164" i="76"/>
  <c r="H153" i="76"/>
  <c r="G153" i="76"/>
  <c r="H152" i="76"/>
  <c r="G152" i="76"/>
  <c r="H151" i="76"/>
  <c r="G151" i="76"/>
  <c r="H150" i="76"/>
  <c r="G150" i="76"/>
  <c r="H149" i="76"/>
  <c r="G149" i="76"/>
  <c r="H148" i="76"/>
  <c r="G148" i="76"/>
  <c r="H147" i="76"/>
  <c r="G147" i="76"/>
  <c r="H146" i="76"/>
  <c r="G146" i="76"/>
  <c r="F146" i="76"/>
  <c r="E146" i="76"/>
  <c r="D146" i="76"/>
  <c r="C146" i="76"/>
  <c r="H144" i="76"/>
  <c r="G144" i="76"/>
  <c r="H143" i="76"/>
  <c r="G143" i="76"/>
  <c r="H142" i="76"/>
  <c r="G142" i="76"/>
  <c r="H141" i="76"/>
  <c r="G141" i="76"/>
  <c r="H140" i="76"/>
  <c r="G140" i="76"/>
  <c r="H139" i="76"/>
  <c r="G139" i="76"/>
  <c r="F139" i="76"/>
  <c r="E139" i="76"/>
  <c r="D139" i="76"/>
  <c r="C139" i="76"/>
  <c r="H137" i="76"/>
  <c r="G137" i="76"/>
  <c r="H136" i="76"/>
  <c r="G136" i="76"/>
  <c r="H135" i="76"/>
  <c r="G135" i="76"/>
  <c r="G134" i="76"/>
  <c r="F134" i="76"/>
  <c r="E134" i="76"/>
  <c r="D134" i="76"/>
  <c r="C134" i="76"/>
  <c r="H134" i="76" s="1"/>
  <c r="H132" i="76"/>
  <c r="G132" i="76"/>
  <c r="H129" i="76"/>
  <c r="G129" i="76"/>
  <c r="H128" i="76"/>
  <c r="G128" i="76"/>
  <c r="H127" i="76"/>
  <c r="G127" i="76"/>
  <c r="H126" i="76"/>
  <c r="G126" i="76"/>
  <c r="F125" i="76"/>
  <c r="H125" i="76" s="1"/>
  <c r="E125" i="76"/>
  <c r="D125" i="76"/>
  <c r="C125" i="76"/>
  <c r="H124" i="76"/>
  <c r="G124" i="76"/>
  <c r="H123" i="76"/>
  <c r="G123" i="76"/>
  <c r="F122" i="76"/>
  <c r="H122" i="76" s="1"/>
  <c r="E122" i="76"/>
  <c r="D122" i="76"/>
  <c r="C122" i="76"/>
  <c r="H121" i="76"/>
  <c r="G121" i="76"/>
  <c r="H120" i="76"/>
  <c r="G120" i="76"/>
  <c r="H119" i="76"/>
  <c r="G119" i="76"/>
  <c r="H118" i="76"/>
  <c r="G118" i="76"/>
  <c r="F117" i="76"/>
  <c r="H117" i="76" s="1"/>
  <c r="E117" i="76"/>
  <c r="D117" i="76"/>
  <c r="C117" i="76"/>
  <c r="H116" i="76"/>
  <c r="G116" i="76"/>
  <c r="H115" i="76"/>
  <c r="G115" i="76"/>
  <c r="H114" i="76"/>
  <c r="G114" i="76"/>
  <c r="H113" i="76"/>
  <c r="G113" i="76"/>
  <c r="F112" i="76"/>
  <c r="E112" i="76"/>
  <c r="D112" i="76"/>
  <c r="C112" i="76"/>
  <c r="H111" i="76"/>
  <c r="G111" i="76"/>
  <c r="H110" i="76"/>
  <c r="G110" i="76"/>
  <c r="H109" i="76"/>
  <c r="G109" i="76"/>
  <c r="F108" i="76"/>
  <c r="H108" i="76" s="1"/>
  <c r="E108" i="76"/>
  <c r="D108" i="76"/>
  <c r="C108" i="76"/>
  <c r="H107" i="76"/>
  <c r="G107" i="76"/>
  <c r="H106" i="76"/>
  <c r="G106" i="76"/>
  <c r="G105" i="76"/>
  <c r="F105" i="76"/>
  <c r="E105" i="76"/>
  <c r="D105" i="76"/>
  <c r="C105" i="76"/>
  <c r="H105" i="76" s="1"/>
  <c r="H104" i="76"/>
  <c r="G104" i="76"/>
  <c r="H103" i="76"/>
  <c r="G103" i="76"/>
  <c r="H102" i="76"/>
  <c r="G102" i="76"/>
  <c r="H101" i="76"/>
  <c r="G101" i="76"/>
  <c r="F100" i="76"/>
  <c r="H100" i="76" s="1"/>
  <c r="E100" i="76"/>
  <c r="D100" i="76"/>
  <c r="C100" i="76"/>
  <c r="H99" i="76"/>
  <c r="G99" i="76"/>
  <c r="H98" i="76"/>
  <c r="G98" i="76"/>
  <c r="H97" i="76"/>
  <c r="G97" i="76"/>
  <c r="F96" i="76"/>
  <c r="E96" i="76"/>
  <c r="D96" i="76"/>
  <c r="C96" i="76"/>
  <c r="H95" i="76"/>
  <c r="G95" i="76"/>
  <c r="H94" i="76"/>
  <c r="G94" i="76"/>
  <c r="H93" i="76"/>
  <c r="G93" i="76"/>
  <c r="H92" i="76"/>
  <c r="G92" i="76"/>
  <c r="H91" i="76"/>
  <c r="G91" i="76"/>
  <c r="H90" i="76"/>
  <c r="G90" i="76"/>
  <c r="H89" i="76"/>
  <c r="G89" i="76"/>
  <c r="H88" i="76"/>
  <c r="G88" i="76"/>
  <c r="H87" i="76"/>
  <c r="G87" i="76"/>
  <c r="F86" i="76"/>
  <c r="E86" i="76"/>
  <c r="D86" i="76"/>
  <c r="C86" i="76"/>
  <c r="H85" i="76"/>
  <c r="G85" i="76"/>
  <c r="H84" i="76"/>
  <c r="G84" i="76"/>
  <c r="H83" i="76"/>
  <c r="G83" i="76"/>
  <c r="H82" i="76"/>
  <c r="G82" i="76"/>
  <c r="H81" i="76"/>
  <c r="G81" i="76"/>
  <c r="H80" i="76"/>
  <c r="G80" i="76"/>
  <c r="H79" i="76"/>
  <c r="G79" i="76"/>
  <c r="H78" i="76"/>
  <c r="G78" i="76"/>
  <c r="H77" i="76"/>
  <c r="G77" i="76"/>
  <c r="H76" i="76"/>
  <c r="G76" i="76"/>
  <c r="F75" i="76"/>
  <c r="E75" i="76"/>
  <c r="E74" i="76" s="1"/>
  <c r="E72" i="76" s="1"/>
  <c r="D75" i="76"/>
  <c r="D74" i="76" s="1"/>
  <c r="D72" i="76" s="1"/>
  <c r="C75" i="76"/>
  <c r="C74" i="76"/>
  <c r="C72" i="76" s="1"/>
  <c r="H73" i="76"/>
  <c r="G73" i="76"/>
  <c r="H71" i="76"/>
  <c r="G71" i="76"/>
  <c r="H70" i="76"/>
  <c r="G70" i="76"/>
  <c r="H69" i="76"/>
  <c r="G69" i="76"/>
  <c r="H68" i="76"/>
  <c r="G68" i="76"/>
  <c r="H67" i="76"/>
  <c r="G67" i="76"/>
  <c r="F66" i="76"/>
  <c r="E66" i="76"/>
  <c r="E65" i="76" s="1"/>
  <c r="E59" i="76" s="1"/>
  <c r="D66" i="76"/>
  <c r="C66" i="76"/>
  <c r="H64" i="76"/>
  <c r="G64" i="76"/>
  <c r="H63" i="76"/>
  <c r="G63" i="76"/>
  <c r="H62" i="76"/>
  <c r="G62" i="76"/>
  <c r="F61" i="76"/>
  <c r="E61" i="76"/>
  <c r="D61" i="76"/>
  <c r="C61" i="76"/>
  <c r="H57" i="76"/>
  <c r="G57" i="76"/>
  <c r="H56" i="76"/>
  <c r="G56" i="76"/>
  <c r="H55" i="76"/>
  <c r="G55" i="76"/>
  <c r="F54" i="76"/>
  <c r="E54" i="76"/>
  <c r="D54" i="76"/>
  <c r="C54" i="76"/>
  <c r="H53" i="76"/>
  <c r="G53" i="76"/>
  <c r="H52" i="76"/>
  <c r="G52" i="76"/>
  <c r="H51" i="76"/>
  <c r="G51" i="76"/>
  <c r="H50" i="76"/>
  <c r="G50" i="76"/>
  <c r="H49" i="76"/>
  <c r="G49" i="76"/>
  <c r="H48" i="76"/>
  <c r="G48" i="76"/>
  <c r="H47" i="76"/>
  <c r="G47" i="76"/>
  <c r="F47" i="76"/>
  <c r="E47" i="76"/>
  <c r="D47" i="76"/>
  <c r="C47" i="76"/>
  <c r="H46" i="76"/>
  <c r="G46" i="76"/>
  <c r="H45" i="76"/>
  <c r="G45" i="76"/>
  <c r="F45" i="76"/>
  <c r="E45" i="76"/>
  <c r="D45" i="76"/>
  <c r="C45" i="76"/>
  <c r="H44" i="76"/>
  <c r="G44" i="76"/>
  <c r="H43" i="76"/>
  <c r="G43" i="76"/>
  <c r="H42" i="76"/>
  <c r="G42" i="76"/>
  <c r="H41" i="76"/>
  <c r="G41" i="76"/>
  <c r="H40" i="76"/>
  <c r="G40" i="76"/>
  <c r="H39" i="76"/>
  <c r="G39" i="76"/>
  <c r="H38" i="76"/>
  <c r="G38" i="76"/>
  <c r="H37" i="76"/>
  <c r="G37" i="76"/>
  <c r="H36" i="76"/>
  <c r="G36" i="76"/>
  <c r="H35" i="76"/>
  <c r="G35" i="76"/>
  <c r="H34" i="76"/>
  <c r="G34" i="76"/>
  <c r="H33" i="76"/>
  <c r="G33" i="76"/>
  <c r="H32" i="76"/>
  <c r="G32" i="76"/>
  <c r="H31" i="76"/>
  <c r="G31" i="76"/>
  <c r="F31" i="76"/>
  <c r="E31" i="76"/>
  <c r="D31" i="76"/>
  <c r="C31" i="76"/>
  <c r="H30" i="76"/>
  <c r="G30" i="76"/>
  <c r="H29" i="76"/>
  <c r="G29" i="76"/>
  <c r="H28" i="76"/>
  <c r="G28" i="76"/>
  <c r="H27" i="76"/>
  <c r="G27" i="76"/>
  <c r="H26" i="76"/>
  <c r="G26" i="76"/>
  <c r="H25" i="76"/>
  <c r="G25" i="76"/>
  <c r="H24" i="76"/>
  <c r="G24" i="76"/>
  <c r="H23" i="76"/>
  <c r="G23" i="76"/>
  <c r="H22" i="76"/>
  <c r="G22" i="76"/>
  <c r="H21" i="76"/>
  <c r="G21" i="76"/>
  <c r="H20" i="76"/>
  <c r="G20" i="76"/>
  <c r="H19" i="76"/>
  <c r="F19" i="76"/>
  <c r="G19" i="76" s="1"/>
  <c r="E19" i="76"/>
  <c r="D19" i="76"/>
  <c r="D18" i="76" s="1"/>
  <c r="D17" i="76" s="1"/>
  <c r="C19" i="76"/>
  <c r="F18" i="76"/>
  <c r="E18" i="76"/>
  <c r="E17" i="76" s="1"/>
  <c r="C18" i="76"/>
  <c r="C17" i="76"/>
  <c r="F23" i="79" l="1"/>
  <c r="H24" i="79"/>
  <c r="G24" i="79"/>
  <c r="H127" i="84"/>
  <c r="G127" i="84"/>
  <c r="J47" i="80"/>
  <c r="H33" i="80"/>
  <c r="H96" i="76"/>
  <c r="G96" i="76"/>
  <c r="G240" i="76"/>
  <c r="E329" i="76"/>
  <c r="E16" i="76"/>
  <c r="E340" i="76" s="1"/>
  <c r="E343" i="76" s="1"/>
  <c r="G166" i="76"/>
  <c r="S67" i="81"/>
  <c r="H18" i="76"/>
  <c r="F17" i="76"/>
  <c r="F333" i="76" s="1"/>
  <c r="H333" i="76" s="1"/>
  <c r="G18" i="76"/>
  <c r="G208" i="76"/>
  <c r="F108" i="77"/>
  <c r="G108" i="77" s="1"/>
  <c r="D24" i="77"/>
  <c r="E168" i="77"/>
  <c r="H46" i="79"/>
  <c r="G46" i="79"/>
  <c r="H54" i="76"/>
  <c r="G54" i="76"/>
  <c r="D333" i="76"/>
  <c r="F289" i="76"/>
  <c r="H299" i="76"/>
  <c r="E331" i="76"/>
  <c r="E109" i="77"/>
  <c r="F109" i="77" s="1"/>
  <c r="E24" i="77"/>
  <c r="F144" i="77"/>
  <c r="G144" i="77" s="1"/>
  <c r="E209" i="79"/>
  <c r="E17" i="79"/>
  <c r="E116" i="79" s="1"/>
  <c r="E118" i="79" s="1"/>
  <c r="E216" i="79" s="1"/>
  <c r="E214" i="79"/>
  <c r="E213" i="79"/>
  <c r="E210" i="79"/>
  <c r="H17" i="84"/>
  <c r="F190" i="84"/>
  <c r="H190" i="84" s="1"/>
  <c r="G17" i="84"/>
  <c r="F16" i="84"/>
  <c r="F195" i="84"/>
  <c r="H195" i="84" s="1"/>
  <c r="F194" i="84"/>
  <c r="H194" i="84" s="1"/>
  <c r="H46" i="84"/>
  <c r="G46" i="84"/>
  <c r="F44" i="84"/>
  <c r="H50" i="84"/>
  <c r="G50" i="84"/>
  <c r="F192" i="84"/>
  <c r="H192" i="84" s="1"/>
  <c r="C329" i="76"/>
  <c r="C16" i="76"/>
  <c r="C334" i="76"/>
  <c r="C333" i="76"/>
  <c r="H66" i="76"/>
  <c r="G66" i="76"/>
  <c r="H50" i="80"/>
  <c r="I50" i="80"/>
  <c r="F74" i="76"/>
  <c r="H75" i="76"/>
  <c r="H112" i="76"/>
  <c r="G112" i="76"/>
  <c r="P89" i="81"/>
  <c r="S90" i="81" s="1"/>
  <c r="G75" i="76"/>
  <c r="G122" i="76"/>
  <c r="G167" i="76"/>
  <c r="D329" i="76"/>
  <c r="D16" i="76"/>
  <c r="D334" i="76"/>
  <c r="E333" i="76"/>
  <c r="C65" i="76"/>
  <c r="C59" i="76" s="1"/>
  <c r="H30" i="79"/>
  <c r="G30" i="79"/>
  <c r="I33" i="80"/>
  <c r="J61" i="82"/>
  <c r="K61" i="82" s="1"/>
  <c r="K49" i="82"/>
  <c r="R79" i="78"/>
  <c r="P79" i="78"/>
  <c r="T79" i="78"/>
  <c r="J75" i="82"/>
  <c r="K75" i="82" s="1"/>
  <c r="G23" i="82"/>
  <c r="C327" i="76"/>
  <c r="H327" i="76" s="1"/>
  <c r="H261" i="76"/>
  <c r="C330" i="76"/>
  <c r="G261" i="76"/>
  <c r="C326" i="76"/>
  <c r="D75" i="77"/>
  <c r="F123" i="77"/>
  <c r="G123" i="77" s="1"/>
  <c r="D25" i="77"/>
  <c r="F25" i="77" s="1"/>
  <c r="G25" i="77" s="1"/>
  <c r="H247" i="76"/>
  <c r="G247" i="76"/>
  <c r="C340" i="76"/>
  <c r="C343" i="76" s="1"/>
  <c r="E75" i="77"/>
  <c r="H61" i="76"/>
  <c r="G61" i="76"/>
  <c r="D65" i="76"/>
  <c r="D59" i="76" s="1"/>
  <c r="C282" i="76"/>
  <c r="F138" i="77"/>
  <c r="G138" i="77" s="1"/>
  <c r="H32" i="80"/>
  <c r="D23" i="81"/>
  <c r="D30" i="80" s="1"/>
  <c r="S18" i="81"/>
  <c r="F30" i="80"/>
  <c r="F29" i="80" s="1"/>
  <c r="L24" i="81"/>
  <c r="D111" i="81"/>
  <c r="D34" i="80" s="1"/>
  <c r="K48" i="80" s="1"/>
  <c r="S99" i="81"/>
  <c r="S111" i="81" s="1"/>
  <c r="Q79" i="78"/>
  <c r="U79" i="78"/>
  <c r="I20" i="83"/>
  <c r="J20" i="83" s="1"/>
  <c r="E23" i="85"/>
  <c r="G20" i="85"/>
  <c r="H20" i="85" s="1"/>
  <c r="H86" i="76"/>
  <c r="G86" i="76"/>
  <c r="J53" i="78"/>
  <c r="D214" i="79"/>
  <c r="D209" i="79"/>
  <c r="P23" i="81"/>
  <c r="S24" i="81" s="1"/>
  <c r="S11" i="81"/>
  <c r="S23" i="81" s="1"/>
  <c r="H76" i="84"/>
  <c r="G76" i="84"/>
  <c r="H326" i="76"/>
  <c r="D30" i="77"/>
  <c r="E124" i="77"/>
  <c r="F124" i="77" s="1"/>
  <c r="K53" i="78"/>
  <c r="S79" i="78"/>
  <c r="H72" i="79"/>
  <c r="G72" i="79"/>
  <c r="F170" i="79"/>
  <c r="H156" i="79"/>
  <c r="F206" i="79"/>
  <c r="H206" i="79" s="1"/>
  <c r="F165" i="79"/>
  <c r="F207" i="79"/>
  <c r="H207" i="79" s="1"/>
  <c r="F50" i="80"/>
  <c r="G50" i="80"/>
  <c r="L31" i="80"/>
  <c r="L29" i="80" s="1"/>
  <c r="P46" i="81"/>
  <c r="G99" i="84"/>
  <c r="H115" i="84"/>
  <c r="G115" i="84"/>
  <c r="G100" i="76"/>
  <c r="G108" i="76"/>
  <c r="G117" i="76"/>
  <c r="G125" i="76"/>
  <c r="H264" i="76"/>
  <c r="G264" i="76"/>
  <c r="E282" i="76"/>
  <c r="C331" i="76"/>
  <c r="H291" i="76"/>
  <c r="C335" i="76"/>
  <c r="H335" i="76" s="1"/>
  <c r="G291" i="76"/>
  <c r="D35" i="77"/>
  <c r="F35" i="77" s="1"/>
  <c r="G35" i="77" s="1"/>
  <c r="J42" i="78"/>
  <c r="T112" i="78"/>
  <c r="G156" i="79"/>
  <c r="D213" i="79"/>
  <c r="E29" i="80"/>
  <c r="H25" i="82"/>
  <c r="H33" i="82" s="1"/>
  <c r="H129" i="82" s="1"/>
  <c r="G82" i="84"/>
  <c r="H99" i="84"/>
  <c r="F196" i="84"/>
  <c r="J40" i="86"/>
  <c r="F42" i="86"/>
  <c r="I42" i="86" s="1"/>
  <c r="D335" i="76"/>
  <c r="D168" i="77"/>
  <c r="F141" i="77"/>
  <c r="G141" i="77" s="1"/>
  <c r="F165" i="77"/>
  <c r="G165" i="77" s="1"/>
  <c r="U53" i="78"/>
  <c r="Q53" i="78"/>
  <c r="C18" i="79"/>
  <c r="H80" i="79"/>
  <c r="G80" i="79"/>
  <c r="C211" i="79"/>
  <c r="C215" i="79"/>
  <c r="C172" i="79"/>
  <c r="G172" i="79" s="1"/>
  <c r="C207" i="79"/>
  <c r="S22" i="81"/>
  <c r="I25" i="82"/>
  <c r="I33" i="82" s="1"/>
  <c r="I129" i="82" s="1"/>
  <c r="I131" i="82" s="1"/>
  <c r="I133" i="82" s="1"/>
  <c r="I136" i="82" s="1"/>
  <c r="I138" i="82" s="1"/>
  <c r="I140" i="82" s="1"/>
  <c r="E105" i="84"/>
  <c r="E107" i="84" s="1"/>
  <c r="E197" i="84" s="1"/>
  <c r="G154" i="84"/>
  <c r="H57" i="85"/>
  <c r="H45" i="85" s="1"/>
  <c r="E330" i="76"/>
  <c r="F60" i="77"/>
  <c r="G60" i="77" s="1"/>
  <c r="F180" i="77"/>
  <c r="G180" i="77" s="1"/>
  <c r="R112" i="78"/>
  <c r="U112" i="78" s="1"/>
  <c r="S101" i="81"/>
  <c r="D190" i="84"/>
  <c r="D191" i="84"/>
  <c r="D16" i="84"/>
  <c r="D105" i="84" s="1"/>
  <c r="D107" i="84" s="1"/>
  <c r="D197" i="84" s="1"/>
  <c r="D195" i="84"/>
  <c r="H68" i="84"/>
  <c r="G68" i="84"/>
  <c r="F159" i="77"/>
  <c r="G159" i="77" s="1"/>
  <c r="H20" i="80"/>
  <c r="S20" i="81"/>
  <c r="S84" i="81"/>
  <c r="S89" i="81" s="1"/>
  <c r="K47" i="80"/>
  <c r="L134" i="81"/>
  <c r="C44" i="84"/>
  <c r="C105" i="84" s="1"/>
  <c r="C107" i="84" s="1"/>
  <c r="C197" i="84" s="1"/>
  <c r="D45" i="81"/>
  <c r="D31" i="80" s="1"/>
  <c r="S33" i="81"/>
  <c r="S45" i="81" s="1"/>
  <c r="J29" i="80"/>
  <c r="H62" i="84"/>
  <c r="G62" i="84"/>
  <c r="F282" i="76"/>
  <c r="K29" i="78"/>
  <c r="R65" i="78"/>
  <c r="P65" i="78"/>
  <c r="T107" i="78"/>
  <c r="D215" i="79"/>
  <c r="D211" i="79"/>
  <c r="H180" i="79"/>
  <c r="G180" i="79"/>
  <c r="D207" i="79"/>
  <c r="S12" i="81"/>
  <c r="L45" i="81"/>
  <c r="S88" i="81"/>
  <c r="G24" i="82"/>
  <c r="J24" i="82" s="1"/>
  <c r="K24" i="82" s="1"/>
  <c r="G72" i="84"/>
  <c r="H92" i="84"/>
  <c r="G92" i="84"/>
  <c r="D187" i="84"/>
  <c r="C196" i="84"/>
  <c r="C192" i="84"/>
  <c r="G156" i="84"/>
  <c r="J26" i="86"/>
  <c r="C28" i="86"/>
  <c r="I28" i="86" s="1"/>
  <c r="U42" i="78"/>
  <c r="Q65" i="78"/>
  <c r="F60" i="79"/>
  <c r="H88" i="79"/>
  <c r="H120" i="79"/>
  <c r="G120" i="79"/>
  <c r="E211" i="79"/>
  <c r="E207" i="79"/>
  <c r="P45" i="81"/>
  <c r="C29" i="80"/>
  <c r="P68" i="81"/>
  <c r="J33" i="80"/>
  <c r="P90" i="81"/>
  <c r="L112" i="81"/>
  <c r="G20" i="84"/>
  <c r="H56" i="84"/>
  <c r="G56" i="84"/>
  <c r="E191" i="84"/>
  <c r="E147" i="84"/>
  <c r="C154" i="84"/>
  <c r="H154" i="84" s="1"/>
  <c r="D196" i="84"/>
  <c r="E187" i="84"/>
  <c r="I26" i="86"/>
  <c r="I53" i="86"/>
  <c r="H53" i="86"/>
  <c r="G61" i="79"/>
  <c r="G88" i="79"/>
  <c r="E206" i="79"/>
  <c r="H174" i="79"/>
  <c r="F215" i="79"/>
  <c r="G174" i="79"/>
  <c r="E215" i="79"/>
  <c r="J35" i="80"/>
  <c r="D46" i="81"/>
  <c r="S86" i="81"/>
  <c r="S121" i="81"/>
  <c r="S133" i="81" s="1"/>
  <c r="D133" i="81"/>
  <c r="D35" i="80" s="1"/>
  <c r="J30" i="82"/>
  <c r="K30" i="82" s="1"/>
  <c r="J74" i="83"/>
  <c r="G39" i="84"/>
  <c r="H39" i="84"/>
  <c r="D50" i="84"/>
  <c r="D44" i="84" s="1"/>
  <c r="F187" i="84"/>
  <c r="H187" i="84" s="1"/>
  <c r="G138" i="84"/>
  <c r="F191" i="84"/>
  <c r="H191" i="84" s="1"/>
  <c r="F147" i="84"/>
  <c r="F188" i="84"/>
  <c r="H188" i="84" s="1"/>
  <c r="D154" i="84"/>
  <c r="J46" i="80"/>
  <c r="S78" i="81"/>
  <c r="I86" i="83"/>
  <c r="I97" i="83"/>
  <c r="P133" i="81"/>
  <c r="I68" i="86"/>
  <c r="O48" i="80" l="1"/>
  <c r="M48" i="80"/>
  <c r="O47" i="80"/>
  <c r="M47" i="80"/>
  <c r="G23" i="85"/>
  <c r="H23" i="85" s="1"/>
  <c r="E25" i="85"/>
  <c r="D131" i="76"/>
  <c r="D133" i="76" s="1"/>
  <c r="D341" i="76"/>
  <c r="D342" i="76" s="1"/>
  <c r="H165" i="79"/>
  <c r="G165" i="79"/>
  <c r="G25" i="82"/>
  <c r="J23" i="82"/>
  <c r="K23" i="82" s="1"/>
  <c r="D340" i="76"/>
  <c r="D343" i="76" s="1"/>
  <c r="H23" i="79"/>
  <c r="G23" i="79"/>
  <c r="F18" i="79"/>
  <c r="C214" i="79"/>
  <c r="C209" i="79"/>
  <c r="C17" i="79"/>
  <c r="C116" i="79" s="1"/>
  <c r="C118" i="79" s="1"/>
  <c r="C216" i="79" s="1"/>
  <c r="C213" i="79"/>
  <c r="C210" i="79"/>
  <c r="H172" i="79"/>
  <c r="C341" i="76"/>
  <c r="C342" i="76" s="1"/>
  <c r="C131" i="76"/>
  <c r="C133" i="76" s="1"/>
  <c r="S134" i="81"/>
  <c r="H60" i="79"/>
  <c r="G60" i="79"/>
  <c r="F54" i="79"/>
  <c r="I31" i="80"/>
  <c r="H31" i="80"/>
  <c r="K45" i="80"/>
  <c r="J45" i="80"/>
  <c r="H196" i="84"/>
  <c r="E23" i="77"/>
  <c r="E27" i="77" s="1"/>
  <c r="E76" i="77"/>
  <c r="D23" i="77"/>
  <c r="F75" i="77"/>
  <c r="G75" i="77" s="1"/>
  <c r="E28" i="77"/>
  <c r="E169" i="77"/>
  <c r="F169" i="77" s="1"/>
  <c r="F105" i="84"/>
  <c r="H16" i="84"/>
  <c r="G16" i="84"/>
  <c r="D28" i="77"/>
  <c r="F168" i="77"/>
  <c r="G168" i="77" s="1"/>
  <c r="H35" i="80"/>
  <c r="J49" i="80"/>
  <c r="I35" i="80"/>
  <c r="K49" i="80"/>
  <c r="G17" i="76"/>
  <c r="H17" i="76"/>
  <c r="F329" i="76"/>
  <c r="H329" i="76" s="1"/>
  <c r="F331" i="76"/>
  <c r="H331" i="76" s="1"/>
  <c r="F16" i="76"/>
  <c r="F340" i="76" s="1"/>
  <c r="F334" i="76"/>
  <c r="H334" i="76" s="1"/>
  <c r="S46" i="81"/>
  <c r="G44" i="84"/>
  <c r="H44" i="84"/>
  <c r="J44" i="80"/>
  <c r="H30" i="80"/>
  <c r="K44" i="80"/>
  <c r="D29" i="80"/>
  <c r="I30" i="80"/>
  <c r="I29" i="80" s="1"/>
  <c r="H74" i="76"/>
  <c r="G74" i="76"/>
  <c r="F72" i="76"/>
  <c r="N46" i="80"/>
  <c r="L46" i="80"/>
  <c r="F330" i="76"/>
  <c r="H330" i="76" s="1"/>
  <c r="F24" i="77"/>
  <c r="G24" i="77" s="1"/>
  <c r="L47" i="80"/>
  <c r="N47" i="80"/>
  <c r="J48" i="80"/>
  <c r="I34" i="80"/>
  <c r="H34" i="80"/>
  <c r="G147" i="84"/>
  <c r="H147" i="84"/>
  <c r="H215" i="79"/>
  <c r="H282" i="76"/>
  <c r="G282" i="76"/>
  <c r="S112" i="81"/>
  <c r="H289" i="76"/>
  <c r="G289" i="76"/>
  <c r="E131" i="76"/>
  <c r="E133" i="76" s="1"/>
  <c r="E341" i="76"/>
  <c r="E342" i="76" s="1"/>
  <c r="H340" i="76" l="1"/>
  <c r="F343" i="76"/>
  <c r="H343" i="76" s="1"/>
  <c r="H72" i="76"/>
  <c r="G72" i="76"/>
  <c r="F65" i="76"/>
  <c r="G33" i="82"/>
  <c r="J25" i="82"/>
  <c r="K25" i="82" s="1"/>
  <c r="F209" i="79"/>
  <c r="H209" i="79" s="1"/>
  <c r="F211" i="79"/>
  <c r="H211" i="79" s="1"/>
  <c r="F17" i="79"/>
  <c r="F214" i="79"/>
  <c r="H214" i="79" s="1"/>
  <c r="H18" i="79"/>
  <c r="G18" i="79"/>
  <c r="F213" i="79"/>
  <c r="H213" i="79" s="1"/>
  <c r="F210" i="79"/>
  <c r="H210" i="79" s="1"/>
  <c r="N44" i="80"/>
  <c r="L44" i="80"/>
  <c r="L48" i="80"/>
  <c r="N48" i="80"/>
  <c r="O49" i="80"/>
  <c r="M49" i="80"/>
  <c r="F107" i="84"/>
  <c r="H105" i="84"/>
  <c r="G105" i="84"/>
  <c r="N45" i="80"/>
  <c r="L45" i="80"/>
  <c r="C339" i="76"/>
  <c r="C338" i="76"/>
  <c r="C336" i="76"/>
  <c r="N49" i="80"/>
  <c r="L49" i="80"/>
  <c r="E339" i="76"/>
  <c r="E336" i="76"/>
  <c r="E338" i="76"/>
  <c r="K50" i="80"/>
  <c r="J50" i="80"/>
  <c r="G16" i="76"/>
  <c r="F341" i="76"/>
  <c r="H16" i="76"/>
  <c r="D339" i="76"/>
  <c r="D336" i="76"/>
  <c r="D338" i="76"/>
  <c r="O44" i="80"/>
  <c r="M44" i="80"/>
  <c r="D27" i="77"/>
  <c r="F23" i="77"/>
  <c r="G23" i="77" s="1"/>
  <c r="H54" i="79"/>
  <c r="G54" i="79"/>
  <c r="G25" i="85"/>
  <c r="H25" i="85" s="1"/>
  <c r="E27" i="85"/>
  <c r="H29" i="80"/>
  <c r="F28" i="77"/>
  <c r="G28" i="77" s="1"/>
  <c r="E30" i="77"/>
  <c r="F76" i="77"/>
  <c r="E29" i="77"/>
  <c r="E36" i="77" s="1"/>
  <c r="E190" i="77" s="1"/>
  <c r="E192" i="77" s="1"/>
  <c r="E194" i="77" s="1"/>
  <c r="E199" i="77" s="1"/>
  <c r="E201" i="77" s="1"/>
  <c r="E203" i="77" s="1"/>
  <c r="M45" i="80"/>
  <c r="O45" i="80"/>
  <c r="D29" i="77" l="1"/>
  <c r="F27" i="77"/>
  <c r="G27" i="77" s="1"/>
  <c r="G65" i="76"/>
  <c r="F59" i="76"/>
  <c r="H65" i="76"/>
  <c r="N50" i="80"/>
  <c r="L50" i="80"/>
  <c r="F116" i="79"/>
  <c r="H17" i="79"/>
  <c r="G17" i="79"/>
  <c r="H341" i="76"/>
  <c r="F342" i="76"/>
  <c r="H342" i="76" s="1"/>
  <c r="E31" i="77"/>
  <c r="F30" i="77"/>
  <c r="F197" i="84"/>
  <c r="H197" i="84" s="1"/>
  <c r="H107" i="84"/>
  <c r="G107" i="84"/>
  <c r="G129" i="82"/>
  <c r="J33" i="82"/>
  <c r="K33" i="82" s="1"/>
  <c r="E29" i="85"/>
  <c r="G27" i="85"/>
  <c r="H27" i="85" s="1"/>
  <c r="O50" i="80"/>
  <c r="M50" i="80"/>
  <c r="J129" i="82" l="1"/>
  <c r="K129" i="82" s="1"/>
  <c r="G131" i="82"/>
  <c r="G116" i="79"/>
  <c r="F118" i="79"/>
  <c r="H116" i="79"/>
  <c r="E31" i="85"/>
  <c r="G29" i="85"/>
  <c r="H29" i="85" s="1"/>
  <c r="H59" i="76"/>
  <c r="G59" i="76"/>
  <c r="F131" i="76"/>
  <c r="D36" i="77"/>
  <c r="F29" i="77"/>
  <c r="G29" i="77" s="1"/>
  <c r="G31" i="85" l="1"/>
  <c r="H31" i="85" s="1"/>
  <c r="E33" i="85"/>
  <c r="G118" i="79"/>
  <c r="H118" i="79"/>
  <c r="F216" i="79"/>
  <c r="H216" i="79" s="1"/>
  <c r="F133" i="76"/>
  <c r="H131" i="76"/>
  <c r="G131" i="76"/>
  <c r="J131" i="82"/>
  <c r="K131" i="82" s="1"/>
  <c r="G133" i="82"/>
  <c r="D190" i="77"/>
  <c r="F36" i="77"/>
  <c r="G36" i="77" s="1"/>
  <c r="D31" i="77"/>
  <c r="F336" i="76" l="1"/>
  <c r="H336" i="76" s="1"/>
  <c r="H133" i="76"/>
  <c r="G133" i="76"/>
  <c r="F339" i="76"/>
  <c r="H339" i="76" s="1"/>
  <c r="F338" i="76"/>
  <c r="H338" i="76" s="1"/>
  <c r="F190" i="77"/>
  <c r="G190" i="77" s="1"/>
  <c r="D192" i="77"/>
  <c r="G136" i="82"/>
  <c r="J133" i="82"/>
  <c r="K133" i="82" s="1"/>
  <c r="G33" i="85"/>
  <c r="E35" i="85"/>
  <c r="G138" i="82" l="1"/>
  <c r="J136" i="82"/>
  <c r="K136" i="82" s="1"/>
  <c r="D194" i="77"/>
  <c r="F192" i="77"/>
  <c r="G192" i="77" s="1"/>
  <c r="G35" i="85"/>
  <c r="H35" i="85" s="1"/>
  <c r="H33" i="85"/>
  <c r="D199" i="77" l="1"/>
  <c r="F194" i="77"/>
  <c r="G194" i="77" s="1"/>
  <c r="G140" i="82"/>
  <c r="J140" i="82" s="1"/>
  <c r="K140" i="82" s="1"/>
  <c r="J138" i="82"/>
  <c r="K138" i="82" s="1"/>
  <c r="D201" i="77" l="1"/>
  <c r="F199" i="77"/>
  <c r="G199" i="77" s="1"/>
  <c r="D203" i="77" l="1"/>
  <c r="F203" i="77" s="1"/>
  <c r="G203" i="77" s="1"/>
  <c r="F201" i="77"/>
  <c r="G201" i="77" s="1"/>
  <c r="F29" i="73" l="1"/>
  <c r="F28" i="73"/>
  <c r="F27" i="73"/>
  <c r="F26" i="73"/>
  <c r="E25" i="73"/>
  <c r="F25" i="73" s="1"/>
  <c r="D25" i="73"/>
  <c r="D24" i="73" s="1"/>
  <c r="C25" i="73"/>
  <c r="C24" i="73" s="1"/>
  <c r="F22" i="73"/>
  <c r="F21" i="73"/>
  <c r="F20" i="73"/>
  <c r="E19" i="73"/>
  <c r="D19" i="73"/>
  <c r="D15" i="73" s="1"/>
  <c r="D23" i="73" s="1"/>
  <c r="C19" i="73"/>
  <c r="C15" i="73" s="1"/>
  <c r="C23" i="73" s="1"/>
  <c r="F18" i="73"/>
  <c r="F17" i="73"/>
  <c r="F16" i="73"/>
  <c r="F14" i="73"/>
  <c r="F19" i="73" l="1"/>
  <c r="E24" i="73"/>
  <c r="F24" i="73" s="1"/>
  <c r="E15" i="73"/>
  <c r="C30" i="73"/>
  <c r="C31" i="73" s="1"/>
  <c r="F15" i="73"/>
  <c r="D30" i="73"/>
  <c r="E30" i="73" l="1"/>
  <c r="E31" i="73" s="1"/>
  <c r="E23" i="73"/>
  <c r="F23" i="73" s="1"/>
  <c r="D31" i="73"/>
  <c r="F31" i="73" l="1"/>
  <c r="F30" i="73"/>
  <c r="D18" i="72"/>
  <c r="C18" i="72"/>
  <c r="D16" i="72"/>
  <c r="C16" i="72"/>
  <c r="D13" i="72"/>
  <c r="C13" i="72"/>
  <c r="G47" i="70"/>
  <c r="F47" i="70"/>
  <c r="G43" i="70"/>
  <c r="F43" i="70"/>
  <c r="G39" i="70"/>
  <c r="F39" i="70"/>
  <c r="G35" i="70"/>
  <c r="F35" i="70"/>
  <c r="G31" i="70"/>
  <c r="F31" i="70"/>
  <c r="G27" i="70"/>
  <c r="F27" i="70"/>
  <c r="G23" i="70"/>
  <c r="F23" i="70"/>
  <c r="F27" i="69"/>
  <c r="F26" i="69"/>
  <c r="F25" i="69"/>
  <c r="F24" i="69"/>
  <c r="E23" i="69"/>
  <c r="E22" i="69" s="1"/>
  <c r="D23" i="69"/>
  <c r="D22" i="69" s="1"/>
  <c r="C23" i="69"/>
  <c r="C22" i="69" s="1"/>
  <c r="F20" i="69"/>
  <c r="F19" i="69"/>
  <c r="F18" i="69"/>
  <c r="E17" i="69"/>
  <c r="F17" i="69" s="1"/>
  <c r="D17" i="69"/>
  <c r="C17" i="69"/>
  <c r="F16" i="69"/>
  <c r="F15" i="69"/>
  <c r="E14" i="69"/>
  <c r="E13" i="69" s="1"/>
  <c r="D14" i="69"/>
  <c r="D13" i="69" s="1"/>
  <c r="D28" i="69" s="1"/>
  <c r="C14" i="69"/>
  <c r="F12" i="69"/>
  <c r="F25" i="68"/>
  <c r="F24" i="68"/>
  <c r="F23" i="68"/>
  <c r="F22" i="68"/>
  <c r="E21" i="68"/>
  <c r="E20" i="68" s="1"/>
  <c r="D21" i="68"/>
  <c r="D20" i="68" s="1"/>
  <c r="C21" i="68"/>
  <c r="C20" i="68" s="1"/>
  <c r="F18" i="68"/>
  <c r="F17" i="68"/>
  <c r="F16" i="68"/>
  <c r="E15" i="68"/>
  <c r="D15" i="68"/>
  <c r="D13" i="68" s="1"/>
  <c r="C15" i="68"/>
  <c r="C13" i="68" s="1"/>
  <c r="F14" i="68"/>
  <c r="F12" i="68"/>
  <c r="F27" i="67"/>
  <c r="F26" i="67"/>
  <c r="F25" i="67"/>
  <c r="F24" i="67"/>
  <c r="E23" i="67"/>
  <c r="E22" i="67" s="1"/>
  <c r="D23" i="67"/>
  <c r="D22" i="67" s="1"/>
  <c r="C23" i="67"/>
  <c r="C22" i="67" s="1"/>
  <c r="F20" i="67"/>
  <c r="F19" i="67"/>
  <c r="F18" i="67"/>
  <c r="E17" i="67"/>
  <c r="D17" i="67"/>
  <c r="C17" i="67"/>
  <c r="F16" i="67"/>
  <c r="F15" i="67"/>
  <c r="E14" i="67"/>
  <c r="D14" i="67"/>
  <c r="C14" i="67"/>
  <c r="F12" i="67"/>
  <c r="F35" i="66"/>
  <c r="F34" i="66"/>
  <c r="F33" i="66"/>
  <c r="F32" i="66"/>
  <c r="F31" i="66"/>
  <c r="F30" i="66"/>
  <c r="F29" i="66"/>
  <c r="E28" i="66"/>
  <c r="E27" i="66" s="1"/>
  <c r="D28" i="66"/>
  <c r="C28" i="66"/>
  <c r="C27" i="66" s="1"/>
  <c r="F25" i="66"/>
  <c r="F24" i="66"/>
  <c r="F23" i="66"/>
  <c r="E22" i="66"/>
  <c r="D22" i="66"/>
  <c r="C22" i="66"/>
  <c r="F21" i="66"/>
  <c r="F20" i="66"/>
  <c r="F19" i="66"/>
  <c r="F18" i="66"/>
  <c r="F17" i="66"/>
  <c r="F16" i="66"/>
  <c r="E15" i="66"/>
  <c r="D15" i="66"/>
  <c r="C15" i="66"/>
  <c r="F13" i="66"/>
  <c r="F28" i="65"/>
  <c r="F27" i="65"/>
  <c r="F26" i="65"/>
  <c r="F25" i="65"/>
  <c r="E24" i="65"/>
  <c r="E23" i="65" s="1"/>
  <c r="D24" i="65"/>
  <c r="C24" i="65"/>
  <c r="D23" i="65"/>
  <c r="C23" i="65"/>
  <c r="F21" i="65"/>
  <c r="F20" i="65"/>
  <c r="F19" i="65"/>
  <c r="E18" i="65"/>
  <c r="D18" i="65"/>
  <c r="C18" i="65"/>
  <c r="F17" i="65"/>
  <c r="F16" i="65"/>
  <c r="F15" i="65"/>
  <c r="E14" i="65"/>
  <c r="D14" i="65"/>
  <c r="C14" i="65"/>
  <c r="F12" i="65"/>
  <c r="F26" i="64"/>
  <c r="F25" i="64"/>
  <c r="F24" i="64"/>
  <c r="F23" i="64"/>
  <c r="E22" i="64"/>
  <c r="D22" i="64"/>
  <c r="D21" i="64" s="1"/>
  <c r="C22" i="64"/>
  <c r="C21" i="64" s="1"/>
  <c r="F19" i="64"/>
  <c r="F18" i="64"/>
  <c r="F17" i="64"/>
  <c r="E16" i="64"/>
  <c r="E14" i="64" s="1"/>
  <c r="D16" i="64"/>
  <c r="D14" i="64" s="1"/>
  <c r="C16" i="64"/>
  <c r="C14" i="64" s="1"/>
  <c r="F15" i="64"/>
  <c r="F33" i="63"/>
  <c r="F32" i="63"/>
  <c r="F31" i="63"/>
  <c r="F30" i="63"/>
  <c r="F29" i="63"/>
  <c r="E28" i="63"/>
  <c r="E26" i="63" s="1"/>
  <c r="D28" i="63"/>
  <c r="D26" i="63" s="1"/>
  <c r="D25" i="63" s="1"/>
  <c r="C28" i="63"/>
  <c r="C26" i="63" s="1"/>
  <c r="C25" i="63" s="1"/>
  <c r="F27" i="63"/>
  <c r="F23" i="63"/>
  <c r="F22" i="63"/>
  <c r="F21" i="63"/>
  <c r="E20" i="63"/>
  <c r="D20" i="63"/>
  <c r="C20" i="63"/>
  <c r="F19" i="63"/>
  <c r="F18" i="63"/>
  <c r="F17" i="63"/>
  <c r="F16" i="63"/>
  <c r="E15" i="63"/>
  <c r="E14" i="63" s="1"/>
  <c r="E24" i="63" s="1"/>
  <c r="D15" i="63"/>
  <c r="C15" i="63"/>
  <c r="G52" i="62"/>
  <c r="G51" i="62"/>
  <c r="G50" i="62"/>
  <c r="G49" i="62"/>
  <c r="G46" i="62"/>
  <c r="F42" i="62"/>
  <c r="F38" i="62" s="1"/>
  <c r="E42" i="62"/>
  <c r="D42" i="62"/>
  <c r="F39" i="62"/>
  <c r="G39" i="62" s="1"/>
  <c r="E39" i="62"/>
  <c r="D39" i="62"/>
  <c r="D38" i="62"/>
  <c r="G37" i="62"/>
  <c r="G36" i="62"/>
  <c r="G35" i="62"/>
  <c r="G34" i="62"/>
  <c r="F32" i="62"/>
  <c r="E32" i="62"/>
  <c r="D32" i="62"/>
  <c r="D28" i="62" s="1"/>
  <c r="D27" i="62" s="1"/>
  <c r="G29" i="62"/>
  <c r="F29" i="62"/>
  <c r="E29" i="62"/>
  <c r="E28" i="62" s="1"/>
  <c r="D29" i="62"/>
  <c r="G25" i="62"/>
  <c r="G24" i="62"/>
  <c r="G23" i="62"/>
  <c r="G22" i="62"/>
  <c r="G21" i="62"/>
  <c r="G20" i="62"/>
  <c r="G19" i="62"/>
  <c r="G18" i="62"/>
  <c r="F16" i="62"/>
  <c r="E16" i="62"/>
  <c r="D16" i="62"/>
  <c r="G15" i="62"/>
  <c r="G14" i="62"/>
  <c r="D14" i="66" l="1"/>
  <c r="D26" i="66" s="1"/>
  <c r="C13" i="65"/>
  <c r="C13" i="67"/>
  <c r="C28" i="67" s="1"/>
  <c r="C29" i="67" s="1"/>
  <c r="G32" i="62"/>
  <c r="E38" i="62"/>
  <c r="E27" i="62" s="1"/>
  <c r="E47" i="62" s="1"/>
  <c r="E13" i="67"/>
  <c r="E28" i="67" s="1"/>
  <c r="G22" i="70"/>
  <c r="G51" i="70" s="1"/>
  <c r="F22" i="70"/>
  <c r="F51" i="70" s="1"/>
  <c r="F22" i="66"/>
  <c r="F28" i="66"/>
  <c r="C14" i="63"/>
  <c r="C24" i="63" s="1"/>
  <c r="F15" i="63"/>
  <c r="C13" i="69"/>
  <c r="C28" i="69" s="1"/>
  <c r="F17" i="67"/>
  <c r="F14" i="67"/>
  <c r="C14" i="66"/>
  <c r="C36" i="66" s="1"/>
  <c r="C37" i="66" s="1"/>
  <c r="F22" i="64"/>
  <c r="D14" i="63"/>
  <c r="D24" i="63" s="1"/>
  <c r="F20" i="63"/>
  <c r="C34" i="63"/>
  <c r="C35" i="63" s="1"/>
  <c r="F28" i="63"/>
  <c r="C26" i="68"/>
  <c r="C27" i="68" s="1"/>
  <c r="F21" i="68"/>
  <c r="F14" i="69"/>
  <c r="D13" i="67"/>
  <c r="D27" i="66"/>
  <c r="F27" i="66" s="1"/>
  <c r="F15" i="66"/>
  <c r="E14" i="66"/>
  <c r="E36" i="66" s="1"/>
  <c r="F24" i="65"/>
  <c r="E21" i="64"/>
  <c r="F21" i="64" s="1"/>
  <c r="F16" i="64"/>
  <c r="C29" i="65"/>
  <c r="C30" i="65" s="1"/>
  <c r="C22" i="65"/>
  <c r="F18" i="65"/>
  <c r="D34" i="63"/>
  <c r="D35" i="63" s="1"/>
  <c r="D13" i="65"/>
  <c r="D47" i="62"/>
  <c r="E25" i="63"/>
  <c r="F26" i="63"/>
  <c r="E13" i="65"/>
  <c r="F23" i="65"/>
  <c r="D26" i="68"/>
  <c r="D27" i="68" s="1"/>
  <c r="D19" i="68"/>
  <c r="C27" i="64"/>
  <c r="C28" i="64" s="1"/>
  <c r="C20" i="64"/>
  <c r="D29" i="69"/>
  <c r="E28" i="69"/>
  <c r="F28" i="69" s="1"/>
  <c r="F13" i="69"/>
  <c r="E21" i="69"/>
  <c r="F22" i="69"/>
  <c r="E37" i="66"/>
  <c r="G16" i="62"/>
  <c r="G42" i="62"/>
  <c r="F24" i="63"/>
  <c r="E20" i="64"/>
  <c r="F14" i="64"/>
  <c r="F14" i="66"/>
  <c r="F22" i="67"/>
  <c r="D21" i="69"/>
  <c r="D27" i="64"/>
  <c r="D28" i="64" s="1"/>
  <c r="D20" i="64"/>
  <c r="E13" i="68"/>
  <c r="F15" i="68"/>
  <c r="F14" i="63"/>
  <c r="F20" i="68"/>
  <c r="C29" i="69"/>
  <c r="F28" i="62"/>
  <c r="F14" i="65"/>
  <c r="F23" i="69"/>
  <c r="F23" i="67"/>
  <c r="C19" i="68"/>
  <c r="G38" i="62" l="1"/>
  <c r="F13" i="67"/>
  <c r="E21" i="67"/>
  <c r="E27" i="64"/>
  <c r="F27" i="64" s="1"/>
  <c r="C21" i="67"/>
  <c r="C26" i="66"/>
  <c r="C21" i="69"/>
  <c r="F21" i="69"/>
  <c r="D36" i="66"/>
  <c r="D37" i="66" s="1"/>
  <c r="F37" i="66" s="1"/>
  <c r="F20" i="64"/>
  <c r="D28" i="67"/>
  <c r="D29" i="67" s="1"/>
  <c r="D21" i="67"/>
  <c r="F21" i="67" s="1"/>
  <c r="E26" i="66"/>
  <c r="F26" i="66" s="1"/>
  <c r="E29" i="67"/>
  <c r="F13" i="68"/>
  <c r="E26" i="68"/>
  <c r="E19" i="68"/>
  <c r="F19" i="68" s="1"/>
  <c r="F27" i="62"/>
  <c r="G28" i="62"/>
  <c r="E29" i="69"/>
  <c r="F29" i="69" s="1"/>
  <c r="D29" i="65"/>
  <c r="D30" i="65" s="1"/>
  <c r="D22" i="65"/>
  <c r="F25" i="63"/>
  <c r="E34" i="63"/>
  <c r="F34" i="63" s="1"/>
  <c r="F13" i="65"/>
  <c r="E22" i="65"/>
  <c r="E29" i="65"/>
  <c r="E28" i="64" l="1"/>
  <c r="F28" i="64" s="1"/>
  <c r="F29" i="67"/>
  <c r="F36" i="66"/>
  <c r="F22" i="65"/>
  <c r="F28" i="67"/>
  <c r="G27" i="62"/>
  <c r="F47" i="62"/>
  <c r="G47" i="62" s="1"/>
  <c r="F26" i="68"/>
  <c r="E27" i="68"/>
  <c r="F27" i="68" s="1"/>
  <c r="E35" i="63"/>
  <c r="F35" i="63" s="1"/>
  <c r="F29" i="65"/>
  <c r="E30" i="65"/>
  <c r="F30" i="65" s="1"/>
</calcChain>
</file>

<file path=xl/sharedStrings.xml><?xml version="1.0" encoding="utf-8"?>
<sst xmlns="http://schemas.openxmlformats.org/spreadsheetml/2006/main" count="4317" uniqueCount="1316">
  <si>
    <t>Wyszczególnienie</t>
  </si>
  <si>
    <t>1.</t>
  </si>
  <si>
    <t>2.</t>
  </si>
  <si>
    <t>Środki pieniężne (w tym środki w kasie)</t>
  </si>
  <si>
    <t>3.</t>
  </si>
  <si>
    <t>Nazwa Jednostki</t>
  </si>
  <si>
    <t>I</t>
  </si>
  <si>
    <t xml:space="preserve"> - wynikające z odrębnych ustaw oraz prawomocnych orzeczeń sądów lub ostatecznych decyzji administracyjnych</t>
  </si>
  <si>
    <t>4.</t>
  </si>
  <si>
    <t>Ogółem</t>
  </si>
  <si>
    <t>Dyrektor Jednostki</t>
  </si>
  <si>
    <t>Lp.</t>
  </si>
  <si>
    <t>SF-IU</t>
  </si>
  <si>
    <t>Zarządu Województwa Kujawsko-Pomorskiego</t>
  </si>
  <si>
    <t>Poz.</t>
  </si>
  <si>
    <t>Należności</t>
  </si>
  <si>
    <t>2.1</t>
  </si>
  <si>
    <t>Należności wymagalne</t>
  </si>
  <si>
    <t>2.2</t>
  </si>
  <si>
    <t>Należności niewymagalne</t>
  </si>
  <si>
    <t xml:space="preserve">Zobowiązania </t>
  </si>
  <si>
    <t>3.1</t>
  </si>
  <si>
    <t>3.2</t>
  </si>
  <si>
    <t>3.2.1</t>
  </si>
  <si>
    <t>3.2.2</t>
  </si>
  <si>
    <t xml:space="preserve"> - uznane za bezsporne przez jednostkę będącą dłużnikiem</t>
  </si>
  <si>
    <t>Pozostałe</t>
  </si>
  <si>
    <t>Razem</t>
  </si>
  <si>
    <t>…………………………….</t>
  </si>
  <si>
    <t>Nazwa zadania budżetowego:</t>
  </si>
  <si>
    <t>Rozdział</t>
  </si>
  <si>
    <t>1)</t>
  </si>
  <si>
    <t>2)</t>
  </si>
  <si>
    <t>3)</t>
  </si>
  <si>
    <t>ocena stopnia realizacji planu i przyczyn odchyleń:</t>
  </si>
  <si>
    <t>4)</t>
  </si>
  <si>
    <t xml:space="preserve">ocena stopnia realizacji planu i przyczyn odchyleń: </t>
  </si>
  <si>
    <t>sporządził:………………….</t>
  </si>
  <si>
    <t>nr tel.:………………………</t>
  </si>
  <si>
    <t>SF-WRD</t>
  </si>
  <si>
    <t>DOCHODY:</t>
  </si>
  <si>
    <t>WYDATKI:</t>
  </si>
  <si>
    <t>§</t>
  </si>
  <si>
    <t>SF-PP/W</t>
  </si>
  <si>
    <t xml:space="preserve">Sprawozdanie z realizacji zadań publicznych samorządu województwa </t>
  </si>
  <si>
    <t xml:space="preserve"> </t>
  </si>
  <si>
    <t>Konkurs Nr ___________________</t>
  </si>
  <si>
    <t>Uchwała Nr ___________________</t>
  </si>
  <si>
    <t>ilość projektów złożonych</t>
  </si>
  <si>
    <t>ilość podmiotów, które złożyły projekty</t>
  </si>
  <si>
    <t>ilość projektów wybranych</t>
  </si>
  <si>
    <t>ilość podmiotów, którym przyznano dofinansowanie</t>
  </si>
  <si>
    <t>ilość zrealizowanych projektów</t>
  </si>
  <si>
    <t>ilość podmiotów, które zrealizowały projekty</t>
  </si>
  <si>
    <t>Dział:______________</t>
  </si>
  <si>
    <t>Rozdział:___________</t>
  </si>
  <si>
    <t>w złotych</t>
  </si>
  <si>
    <t>Podmiot dofinansowany</t>
  </si>
  <si>
    <t>Nazwa projektu</t>
  </si>
  <si>
    <t xml:space="preserve">Dofinansowanie przyznane </t>
  </si>
  <si>
    <t>Jednostki samorządu terytorialnego</t>
  </si>
  <si>
    <t>razem</t>
  </si>
  <si>
    <t>Gminy/Miasta</t>
  </si>
  <si>
    <t>Powiaty</t>
  </si>
  <si>
    <t>II</t>
  </si>
  <si>
    <t>Wojewódzkie jednostki organizacyjne</t>
  </si>
  <si>
    <t>III</t>
  </si>
  <si>
    <t>Pozostałe jednostki sektora finansów publicznych</t>
  </si>
  <si>
    <t>IV</t>
  </si>
  <si>
    <t>Fundacje</t>
  </si>
  <si>
    <t>V</t>
  </si>
  <si>
    <t>Stowarzyszenia</t>
  </si>
  <si>
    <t>VI</t>
  </si>
  <si>
    <t>Pozostałe jednostki niezaliczane do sektora finansów publicznych</t>
  </si>
  <si>
    <t>Sporządził: ………………………</t>
  </si>
  <si>
    <t>tel. ……………………………….</t>
  </si>
  <si>
    <t>Dyrektor Departamentu Merytorycznego</t>
  </si>
  <si>
    <t>szare pola zawierają formuły</t>
  </si>
  <si>
    <t>Objaśnienia:</t>
  </si>
  <si>
    <t>*</t>
  </si>
  <si>
    <t>w kolumnie 2 należy wpisać dofinansowane podmioty w kolejności alfabetycznej,</t>
  </si>
  <si>
    <t>w kolumnie 5 jeżeli zachodzi taka konieczność należy wpisać wszystkie wybrane w konkursie zadania                                                  w kolejności alfabetycznej, dotyczące tego samego dofinansowanego podmiotu.</t>
  </si>
  <si>
    <t>SF-OP</t>
  </si>
  <si>
    <t>Źródła finansowania zadań dotowanych z budżetu województwa</t>
  </si>
  <si>
    <t>Rozdz.</t>
  </si>
  <si>
    <t>Wartość zadania</t>
  </si>
  <si>
    <t>Dotacja przyznana</t>
  </si>
  <si>
    <t>Środki wykorzystane</t>
  </si>
  <si>
    <t>Inne źródła</t>
  </si>
  <si>
    <t>Środki własne Wojew.</t>
  </si>
  <si>
    <t>Dotacja z budżetu państwa</t>
  </si>
  <si>
    <t>Dotacje od j.s.t.</t>
  </si>
  <si>
    <t>Dotacje od Ministra</t>
  </si>
  <si>
    <t>Środki UE</t>
  </si>
  <si>
    <t>Środki własne</t>
  </si>
  <si>
    <t>Działalność statutowa</t>
  </si>
  <si>
    <t>Zadania remontowe</t>
  </si>
  <si>
    <t>Inne zadania, programy, projekty                                             (wymienić jakie)</t>
  </si>
  <si>
    <t>Zadania inwestycyjne</t>
  </si>
  <si>
    <t>wg zadań</t>
  </si>
  <si>
    <t>Dane uchwały przyznającej dofinansowanie w trybie konkursowym/w trybie uproszczonym/w trybie innym*</t>
  </si>
  <si>
    <t>środki pieniężne odprowadzone na r-k województwa</t>
  </si>
  <si>
    <t>opis dochodów ze wskazaniem kwot z poszczególnych źródeł:</t>
  </si>
  <si>
    <t>graficzny symbol podpisu elektronicznego</t>
  </si>
  <si>
    <t xml:space="preserve">Główny Księgowy Jednostki </t>
  </si>
  <si>
    <t>SF- FC</t>
  </si>
  <si>
    <t>Dział</t>
  </si>
  <si>
    <t>Plan finansowy funduszu celowego</t>
  </si>
  <si>
    <t>.................................................................</t>
  </si>
  <si>
    <t>(nazwa funduszu)</t>
  </si>
  <si>
    <t>Lp</t>
  </si>
  <si>
    <t>%                kol. 6/5</t>
  </si>
  <si>
    <t>Stan środków na początek roku</t>
  </si>
  <si>
    <t>Inne zwiększenia funduszu</t>
  </si>
  <si>
    <t>Przychody ogółem</t>
  </si>
  <si>
    <t>w tym:</t>
  </si>
  <si>
    <t>....</t>
  </si>
  <si>
    <t>.....</t>
  </si>
  <si>
    <t>Koszty ogółem</t>
  </si>
  <si>
    <t>4.1</t>
  </si>
  <si>
    <t>związane z działalnością bieżącą</t>
  </si>
  <si>
    <t>4.1.1</t>
  </si>
  <si>
    <t>dotacje na zadania bieżące</t>
  </si>
  <si>
    <t>4.1.1.1</t>
  </si>
  <si>
    <t>4.1.2</t>
  </si>
  <si>
    <t>koszty bieżące</t>
  </si>
  <si>
    <t>4.1.2.1</t>
  </si>
  <si>
    <t>4.2</t>
  </si>
  <si>
    <t>4.2.1</t>
  </si>
  <si>
    <t>dotacje na inwestycje</t>
  </si>
  <si>
    <t>4.2.2</t>
  </si>
  <si>
    <t>wydatki na inwestycje</t>
  </si>
  <si>
    <t>Inne zmniejszenie funduszu</t>
  </si>
  <si>
    <t>6.1</t>
  </si>
  <si>
    <t>Środki pieniężne</t>
  </si>
  <si>
    <t>6.2</t>
  </si>
  <si>
    <t>6.3</t>
  </si>
  <si>
    <t>Pozostałe środki obrotowe</t>
  </si>
  <si>
    <t>6.4</t>
  </si>
  <si>
    <t>Zobowiązania</t>
  </si>
  <si>
    <t>pola szare zawierają formuły</t>
  </si>
  <si>
    <t>SF- PR - 1</t>
  </si>
  <si>
    <t>%                kol. 5/4</t>
  </si>
  <si>
    <t>I.</t>
  </si>
  <si>
    <t>II.</t>
  </si>
  <si>
    <t>Wpływy ogółem</t>
  </si>
  <si>
    <t>II.1.</t>
  </si>
  <si>
    <t>Wpływy z tytułu opłaty produktowej, w tym:</t>
  </si>
  <si>
    <t>II.1.1.</t>
  </si>
  <si>
    <t>II.1.2.</t>
  </si>
  <si>
    <t>II.1.3.</t>
  </si>
  <si>
    <t>II.1.4.</t>
  </si>
  <si>
    <t>II.1.5.</t>
  </si>
  <si>
    <t>II.2.</t>
  </si>
  <si>
    <t>Pozostałe wpływy, w tym:</t>
  </si>
  <si>
    <t>II.2.1.</t>
  </si>
  <si>
    <t>II.2.2.</t>
  </si>
  <si>
    <t>II.2.3.</t>
  </si>
  <si>
    <t xml:space="preserve">SUMA BILANSOWA </t>
  </si>
  <si>
    <t>III.</t>
  </si>
  <si>
    <t>Rozchody ogółem</t>
  </si>
  <si>
    <t>III.1.</t>
  </si>
  <si>
    <t>Ogółem redystrybucja środków, w tym:</t>
  </si>
  <si>
    <t>III.1.1.</t>
  </si>
  <si>
    <t>III.1.2.</t>
  </si>
  <si>
    <t>III.1.3.</t>
  </si>
  <si>
    <t xml:space="preserve"> - za opakowania</t>
  </si>
  <si>
    <t xml:space="preserve"> - za oleje</t>
  </si>
  <si>
    <t>III.2.</t>
  </si>
  <si>
    <t>Zwroty</t>
  </si>
  <si>
    <t>III.3.</t>
  </si>
  <si>
    <t>Koszty egzekucyjne</t>
  </si>
  <si>
    <t>IV.</t>
  </si>
  <si>
    <t>SUMA BILANSOWA</t>
  </si>
  <si>
    <t>SF- PR - 2</t>
  </si>
  <si>
    <t>SF- PR - 3</t>
  </si>
  <si>
    <t>Wpływy z tytułu:</t>
  </si>
  <si>
    <t>SF- PR - 4</t>
  </si>
  <si>
    <t>Wpływy z tytułu opłat za korzystanie ze środowiska oraz za usuwanie drzew i krzewów - należność główna w tym:</t>
  </si>
  <si>
    <t>II.1.6.</t>
  </si>
  <si>
    <t xml:space="preserve">Rozchody ogółem </t>
  </si>
  <si>
    <t>III.1.4.</t>
  </si>
  <si>
    <t>III.1.5.</t>
  </si>
  <si>
    <t>SF- PR - 5</t>
  </si>
  <si>
    <t xml:space="preserve">Stan środków na początek roku </t>
  </si>
  <si>
    <t>SF- PR - 6</t>
  </si>
  <si>
    <t xml:space="preserve">Wpływy z tytułu opłat za nieosiągnięcie wymaganego poziomu odzysku i recyklingu odpadów pochodzących z pojazdów wycofanych z eksploatacji </t>
  </si>
  <si>
    <t>SF- PR - 7</t>
  </si>
  <si>
    <t>Stan środków na koniec roku</t>
  </si>
  <si>
    <t>Budżet Województwa</t>
  </si>
  <si>
    <t xml:space="preserve"> - za opony</t>
  </si>
  <si>
    <t>Wpływy z tytułu opłaty recyklingowej</t>
  </si>
  <si>
    <t>Środki otrzymane poprzez budżet Wojew.</t>
  </si>
  <si>
    <t>Główny Księgowy Jednostki</t>
  </si>
  <si>
    <t>Dział …......................</t>
  </si>
  <si>
    <t>Rozdział …..................</t>
  </si>
  <si>
    <t>…....................</t>
  </si>
  <si>
    <t>….......................</t>
  </si>
  <si>
    <t>…............................</t>
  </si>
  <si>
    <t>…..........................</t>
  </si>
  <si>
    <t>….....................</t>
  </si>
  <si>
    <t>niewłaściwe skreślić</t>
  </si>
  <si>
    <t xml:space="preserve"> - odpady</t>
  </si>
  <si>
    <t xml:space="preserve"> - woda</t>
  </si>
  <si>
    <t xml:space="preserve"> - ścieki</t>
  </si>
  <si>
    <t xml:space="preserve"> - uprawnienia do emisji</t>
  </si>
  <si>
    <t xml:space="preserve"> - usuwanie drzew i krzewów  </t>
  </si>
  <si>
    <t xml:space="preserve"> - budżety gmin</t>
  </si>
  <si>
    <t xml:space="preserve"> - budżety powiatów</t>
  </si>
  <si>
    <t xml:space="preserve"> - WFOŚiGW</t>
  </si>
  <si>
    <t xml:space="preserve"> - NFOŚiGW</t>
  </si>
  <si>
    <t xml:space="preserve"> - kampania edukacyjna</t>
  </si>
  <si>
    <t xml:space="preserve"> - opłata produktowa</t>
  </si>
  <si>
    <t xml:space="preserve"> - odsetki od nieterminowych wpłat</t>
  </si>
  <si>
    <t xml:space="preserve"> - odsetki bankowe</t>
  </si>
  <si>
    <t xml:space="preserve"> - sumy do wyjaśnienia</t>
  </si>
  <si>
    <t xml:space="preserve"> - opakowania</t>
  </si>
  <si>
    <t xml:space="preserve"> - oleje</t>
  </si>
  <si>
    <t xml:space="preserve"> - opony</t>
  </si>
  <si>
    <t xml:space="preserve"> - kampanie edukacyjne</t>
  </si>
  <si>
    <t xml:space="preserve"> - Województwo Kujawsko-Pomorski (odpis)</t>
  </si>
  <si>
    <t xml:space="preserve"> - opłaty depozytowej</t>
  </si>
  <si>
    <t xml:space="preserve"> - kampanii edukacyjnych</t>
  </si>
  <si>
    <t xml:space="preserve"> - opłaty produktowej</t>
  </si>
  <si>
    <t xml:space="preserve"> - Województwo Kujawsko-Pomorskie (odpis)</t>
  </si>
  <si>
    <t xml:space="preserve"> - odsetki bankowe </t>
  </si>
  <si>
    <t xml:space="preserve"> - sumy do wyjaśnienia  </t>
  </si>
  <si>
    <t xml:space="preserve"> - Województwo Kujawsko-Pomorskie (odpis) </t>
  </si>
  <si>
    <t>Wpływy z tytułu nieprzeznaczenia środków na publiczne kampanie edukacyjne i z tytułu nieosiągnięcia wymaganego poziomu zbierania zużytego sprzętu elektrycznego i elektronicznego, w tym:</t>
  </si>
  <si>
    <t xml:space="preserve"> - Województwo Kujawsko-Pomorskie w tym odpisy:</t>
  </si>
  <si>
    <t xml:space="preserve"> - Ministerstwo ds. środowiska </t>
  </si>
  <si>
    <t xml:space="preserve"> - Ministerstwo ds. środowiska</t>
  </si>
  <si>
    <t>związane z działalnością inwestycyjną</t>
  </si>
  <si>
    <t>Wpływy z tytułu opłat:</t>
  </si>
  <si>
    <t xml:space="preserve"> - opłaty rejestrowe</t>
  </si>
  <si>
    <t xml:space="preserve"> - opłaty roczne</t>
  </si>
  <si>
    <t>5)</t>
  </si>
  <si>
    <t>6)</t>
  </si>
  <si>
    <t>Stan na 31.12.2024 r.</t>
  </si>
  <si>
    <t>Sprawozdanie z wykonania planu finansowego wydzielonego rachunku dochodów za 2025 rok</t>
  </si>
  <si>
    <t>Plan na 
01.01.2025 r.</t>
  </si>
  <si>
    <t>Plan na 
31.12.2025 r.</t>
  </si>
  <si>
    <t>Wykonanie na 
31.12.2025 r.</t>
  </si>
  <si>
    <t>Stan środków pieniężnych na 1.01.2025 r.</t>
  </si>
  <si>
    <t>Stan środków pieniężnych na 31.12.2025 r.</t>
  </si>
  <si>
    <t>Sprawozdanie z wykonania planu finansowego zadań budżetowych za 2025 rok</t>
  </si>
  <si>
    <t>Plan na 01.01.2025 r.</t>
  </si>
  <si>
    <t>Plan na 31.12.2025 r.</t>
  </si>
  <si>
    <t>Wykonanie na 31.12.2025 r.</t>
  </si>
  <si>
    <t>Sprawozdanie z wykonania planu finansowego za 2025 rok</t>
  </si>
  <si>
    <t>Przekazana kwota po uwzględnieniu zwrotów wg stanu na dzień 31.12.2025 r.</t>
  </si>
  <si>
    <t>za 2025 rok</t>
  </si>
  <si>
    <t>Wykonanie w 2025 roku</t>
  </si>
  <si>
    <t>Informacja uzupełniająca wojewódzkich jednostek organizacyjnych za 2025 rok</t>
  </si>
  <si>
    <t>Stan na 31.12.2025 r.</t>
  </si>
  <si>
    <t>Oświadczam, że wykazane w tabeli dane są zgodne ze sprawozdaniami RB-N i RB -Z za IV kwartał 2025 r.</t>
  </si>
  <si>
    <t>W przypadku rozbieżności pomiędzy danymi uzupełniającymi o stanie należności i zobowiązań oraz środków wykazanymi w sprawozdaniu z wykonania planu finansowego a sprawozdaniami RB-N i RB-Z według stanu na dzień 31 grudnia 2025 r. należy poniżej wskazać wyjaśnienie o wysokościach oraz przyczynach różnic.</t>
  </si>
  <si>
    <t>Wpływy z tytułu opłaty konsumenckiej SUP</t>
  </si>
  <si>
    <t>Wpływy z tytułu opłat na zagospodarowanie odpadów</t>
  </si>
  <si>
    <t xml:space="preserve">Wpływy z tytułu opłat na kampanie edukacyjne </t>
  </si>
  <si>
    <t>Stan środków na koniec okresu</t>
  </si>
  <si>
    <r>
      <t xml:space="preserve">DOCHODY </t>
    </r>
    <r>
      <rPr>
        <b/>
        <sz val="8"/>
        <color indexed="8"/>
        <rFont val="Calibri"/>
        <family val="2"/>
        <charset val="238"/>
        <scheme val="minor"/>
      </rPr>
      <t>(opis zgodnie z § 3 ust.1 pkt 1 uchwały)</t>
    </r>
    <r>
      <rPr>
        <b/>
        <sz val="10"/>
        <color indexed="8"/>
        <rFont val="Calibri"/>
        <family val="2"/>
        <charset val="238"/>
        <scheme val="minor"/>
      </rPr>
      <t>:</t>
    </r>
  </si>
  <si>
    <r>
      <rPr>
        <u/>
        <sz val="10"/>
        <color indexed="8"/>
        <rFont val="Calibri"/>
        <family val="2"/>
        <charset val="238"/>
        <scheme val="minor"/>
      </rPr>
      <t>opis przyczyn dokonanych zmian w planie</t>
    </r>
    <r>
      <rPr>
        <sz val="10"/>
        <color indexed="8"/>
        <rFont val="Calibri"/>
        <family val="2"/>
        <charset val="238"/>
        <scheme val="minor"/>
      </rPr>
      <t>:</t>
    </r>
  </si>
  <si>
    <r>
      <t xml:space="preserve">WYDATKI </t>
    </r>
    <r>
      <rPr>
        <b/>
        <sz val="8"/>
        <color indexed="8"/>
        <rFont val="Calibri"/>
        <family val="2"/>
        <charset val="238"/>
        <scheme val="minor"/>
      </rPr>
      <t>(opis zgodnie z § 3 ust.1 pkt 2 i ust. 2, 3, 4 i 5 uchwały):</t>
    </r>
  </si>
  <si>
    <r>
      <rPr>
        <u/>
        <sz val="10"/>
        <color indexed="8"/>
        <rFont val="Calibri"/>
        <family val="2"/>
        <charset val="238"/>
        <scheme val="minor"/>
      </rPr>
      <t>opis zadania</t>
    </r>
    <r>
      <rPr>
        <sz val="10"/>
        <color indexed="8"/>
        <rFont val="Calibri"/>
        <family val="2"/>
        <charset val="238"/>
        <scheme val="minor"/>
      </rPr>
      <t xml:space="preserve">: </t>
    </r>
  </si>
  <si>
    <r>
      <rPr>
        <u/>
        <sz val="10"/>
        <color indexed="8"/>
        <rFont val="Calibri"/>
        <family val="2"/>
        <charset val="238"/>
        <scheme val="minor"/>
      </rPr>
      <t>opis wydatków</t>
    </r>
    <r>
      <rPr>
        <sz val="10"/>
        <color indexed="8"/>
        <rFont val="Calibri"/>
        <family val="2"/>
        <charset val="238"/>
        <scheme val="minor"/>
      </rPr>
      <t>:</t>
    </r>
  </si>
  <si>
    <r>
      <t>Plan finansowy redystrybucji środków
wynikających z realizacji ustawy z dnia 11 maja 2001 r.</t>
    </r>
    <r>
      <rPr>
        <b/>
        <i/>
        <sz val="12"/>
        <rFont val="Calibri"/>
        <family val="2"/>
        <charset val="238"/>
        <scheme val="minor"/>
      </rPr>
      <t xml:space="preserve"> o obowiązkach przedsiębiorców w zakresie gospodarowania niektórymi odpadami oraz o opłacie produktowej</t>
    </r>
    <r>
      <rPr>
        <b/>
        <sz val="12"/>
        <rFont val="Calibri"/>
        <family val="2"/>
        <charset val="238"/>
        <scheme val="minor"/>
      </rPr>
      <t xml:space="preserve"> oraz ustawy z dnia 13 czerwca 2013 r.</t>
    </r>
    <r>
      <rPr>
        <b/>
        <i/>
        <sz val="12"/>
        <rFont val="Calibri"/>
        <family val="2"/>
        <charset val="238"/>
        <scheme val="minor"/>
      </rPr>
      <t xml:space="preserve"> o gospodarce opakowaniami i odpadami opakowaniowymi </t>
    </r>
  </si>
  <si>
    <r>
      <t>Plan finansowy redystrybucji środków
wynikających z realizacji ustawy z dnia 13 czerwca 2013 r.</t>
    </r>
    <r>
      <rPr>
        <b/>
        <i/>
        <sz val="12"/>
        <rFont val="Calibri"/>
        <family val="2"/>
        <charset val="238"/>
        <scheme val="minor"/>
      </rPr>
      <t xml:space="preserve"> o gospodarce opakowaniami i odpadami opakowaniowymi </t>
    </r>
  </si>
  <si>
    <r>
      <t xml:space="preserve">Plan finansowy redystrybucji środków
 wynikających z realizacji ustawy z dnia 24 kwietnia 2009 r. </t>
    </r>
    <r>
      <rPr>
        <b/>
        <i/>
        <sz val="12"/>
        <rFont val="Calibri"/>
        <family val="2"/>
        <charset val="238"/>
        <scheme val="minor"/>
      </rPr>
      <t xml:space="preserve">o bateriach i akumulatorach </t>
    </r>
  </si>
  <si>
    <r>
      <t xml:space="preserve">Plan finansowy redystrybucji środków
wynikających z realizacji ustawy z dnia  27 kwietnia 2001 r. </t>
    </r>
    <r>
      <rPr>
        <b/>
        <i/>
        <sz val="12"/>
        <rFont val="Calibri"/>
        <family val="2"/>
        <charset val="238"/>
        <scheme val="minor"/>
      </rPr>
      <t>Prawo ochrony środowiska</t>
    </r>
    <r>
      <rPr>
        <b/>
        <sz val="12"/>
        <rFont val="Calibri"/>
        <family val="2"/>
        <charset val="238"/>
        <scheme val="minor"/>
      </rPr>
      <t xml:space="preserve"> oraz ustawy z dnia 16 kwietnia 2004 r.</t>
    </r>
    <r>
      <rPr>
        <b/>
        <i/>
        <sz val="12"/>
        <rFont val="Calibri"/>
        <family val="2"/>
        <charset val="238"/>
        <scheme val="minor"/>
      </rPr>
      <t xml:space="preserve"> o ochronie przyrody </t>
    </r>
  </si>
  <si>
    <r>
      <t xml:space="preserve"> - emisja + CO</t>
    </r>
    <r>
      <rPr>
        <vertAlign val="subscript"/>
        <sz val="12"/>
        <color indexed="8"/>
        <rFont val="Calibri"/>
        <family val="2"/>
        <charset val="238"/>
        <scheme val="minor"/>
      </rPr>
      <t xml:space="preserve">2 </t>
    </r>
    <r>
      <rPr>
        <sz val="12"/>
        <color indexed="8"/>
        <rFont val="Calibri"/>
        <family val="2"/>
        <charset val="238"/>
        <scheme val="minor"/>
      </rPr>
      <t>+ SO</t>
    </r>
    <r>
      <rPr>
        <vertAlign val="subscript"/>
        <sz val="12"/>
        <color indexed="8"/>
        <rFont val="Calibri"/>
        <family val="2"/>
        <charset val="238"/>
        <scheme val="minor"/>
      </rPr>
      <t xml:space="preserve">2 </t>
    </r>
    <r>
      <rPr>
        <sz val="12"/>
        <color indexed="8"/>
        <rFont val="Calibri"/>
        <family val="2"/>
        <charset val="238"/>
        <scheme val="minor"/>
      </rPr>
      <t>+ NO</t>
    </r>
    <r>
      <rPr>
        <vertAlign val="subscript"/>
        <sz val="12"/>
        <color indexed="8"/>
        <rFont val="Calibri"/>
        <family val="2"/>
        <charset val="238"/>
        <scheme val="minor"/>
      </rPr>
      <t>x</t>
    </r>
  </si>
  <si>
    <r>
      <t xml:space="preserve">Plan finansowy redystrybucji środków 
wynikających z realizacji ustawy z dnia 11 września 2015 r. </t>
    </r>
    <r>
      <rPr>
        <b/>
        <i/>
        <sz val="12"/>
        <rFont val="Calibri"/>
        <family val="2"/>
        <charset val="238"/>
        <scheme val="minor"/>
      </rPr>
      <t xml:space="preserve">o zużytym sprzęcie elektrycznym i elektronicznym </t>
    </r>
  </si>
  <si>
    <r>
      <t xml:space="preserve">Plan finansowy redystrybucji środków
 wynikających z realizacji ustawy z dnia 20 stycznia 2005 r. </t>
    </r>
    <r>
      <rPr>
        <b/>
        <i/>
        <sz val="12"/>
        <rFont val="Calibri"/>
        <family val="2"/>
        <charset val="238"/>
        <scheme val="minor"/>
      </rPr>
      <t xml:space="preserve">o recyklingu pojazdów wycofanych z eksploatacji </t>
    </r>
  </si>
  <si>
    <r>
      <t xml:space="preserve">Plan finansowy redystrybucji środków
wynikających z  realizacji ustawy z dnia 14 grudnia 2012 r. </t>
    </r>
    <r>
      <rPr>
        <b/>
        <i/>
        <sz val="12"/>
        <rFont val="Calibri"/>
        <family val="2"/>
        <charset val="238"/>
        <scheme val="minor"/>
      </rPr>
      <t xml:space="preserve">o odpadach </t>
    </r>
  </si>
  <si>
    <r>
      <t>Plan finansowy redystrybucji środków
wynikających z realizacji ustawy z dnia 11 maja 2001 r.</t>
    </r>
    <r>
      <rPr>
        <b/>
        <i/>
        <sz val="12"/>
        <rFont val="Calibri"/>
        <family val="2"/>
        <charset val="238"/>
        <scheme val="minor"/>
      </rPr>
      <t xml:space="preserve"> o obowiązkach przedsiębiorców w zakresie gospodarowania niektórymi odpadami oraz o opłacie produktowej </t>
    </r>
    <r>
      <rPr>
        <b/>
        <sz val="12"/>
        <rFont val="Calibri"/>
        <family val="2"/>
        <charset val="238"/>
        <scheme val="minor"/>
      </rPr>
      <t>(SUP)</t>
    </r>
  </si>
  <si>
    <t>Oznaczenia kwalifikowanego podpisu elektronicznego</t>
  </si>
  <si>
    <t>SF- PR -8</t>
  </si>
  <si>
    <t>Sprawozdanie wykonania planu finansowego za 2025 rok</t>
  </si>
  <si>
    <t xml:space="preserve">Departament/Jednostka budżetowa
</t>
  </si>
  <si>
    <t>Jednostka budżetowa</t>
  </si>
  <si>
    <t>Sporządził ...................................., tel. ………………………..</t>
  </si>
  <si>
    <t>Sporządził ...................................., tel. ……………………….</t>
  </si>
  <si>
    <t>III.1.2.1.</t>
  </si>
  <si>
    <t>III.1.2.2.</t>
  </si>
  <si>
    <t>III.1.2.3.</t>
  </si>
  <si>
    <t>II.3.</t>
  </si>
  <si>
    <t>II.4.</t>
  </si>
  <si>
    <t>II.4.1.</t>
  </si>
  <si>
    <t>II.4.2.</t>
  </si>
  <si>
    <t>II.4.3.</t>
  </si>
  <si>
    <t>Dyrektor Jednostki/Departamentu</t>
  </si>
  <si>
    <t>5.</t>
  </si>
  <si>
    <t>6.</t>
  </si>
  <si>
    <t>…</t>
  </si>
  <si>
    <t>L.p</t>
  </si>
  <si>
    <t>Nazwa zadania budżetowego</t>
  </si>
  <si>
    <t>SF-Z</t>
  </si>
  <si>
    <t>nr tel.:  ………………………</t>
  </si>
  <si>
    <t>sporządził (imię i nazwisko):  ………………….</t>
  </si>
  <si>
    <t>sporządził (imię i nazwisko):   …...................</t>
  </si>
  <si>
    <t>nr tel.:  ….....................</t>
  </si>
  <si>
    <t>Wykonanie na 31.05.2025 r.</t>
  </si>
  <si>
    <t xml:space="preserve">Zbiorcze zestawienie </t>
  </si>
  <si>
    <t>Nr tabeli</t>
  </si>
  <si>
    <t>Dyrektor podległej jednostki budżetowej</t>
  </si>
  <si>
    <t>Główny Księgowy podległej jednostki budżetowej</t>
  </si>
  <si>
    <t>nr …...</t>
  </si>
  <si>
    <t xml:space="preserve"> - sprawozdań z wykonania planu finansowego zadań budżetowych za 2025 rok (tabele SF-ZB)</t>
  </si>
  <si>
    <t>SF-ZB/SF-ZWN*</t>
  </si>
  <si>
    <t>wpisać odpowiedni rodzaj załączonej tabeli</t>
  </si>
  <si>
    <t>Plan wydatków niwygasających z upływem 2024 r.</t>
  </si>
  <si>
    <r>
      <t xml:space="preserve">WYDATKI 
</t>
    </r>
    <r>
      <rPr>
        <b/>
        <sz val="8"/>
        <color indexed="8"/>
        <rFont val="Calibri"/>
        <family val="2"/>
        <charset val="238"/>
        <scheme val="minor"/>
      </rPr>
      <t>(zgodnie z załącznikiem do Uchwały nr VIII/155/24 Sejmiku Wojewodztwa Kujawsko-Pomorskiego z dnia 16 grudnia 2024 r. w sprawie ustalenia wykazu wydatków, które nie wygasają z upływem 2024 r., terminów ich dokonania oraz planów  finansowych):</t>
    </r>
  </si>
  <si>
    <t xml:space="preserve">ocena stopnia realizacji planu i przyczyn niewykonania: </t>
  </si>
  <si>
    <t xml:space="preserve"> - sprawozdań z wykonania planu finansowego wydatków niewygasających z upływem 2024 roku (tabele SF-ZWN)</t>
  </si>
  <si>
    <t>Sprawozdanie z wykonania planu finansowego wydatków niewygasających z upływem 2024 roku</t>
  </si>
  <si>
    <t>Tabela SF-ZB</t>
  </si>
  <si>
    <t>Tabela SF-ZWN</t>
  </si>
  <si>
    <t>cele:</t>
  </si>
  <si>
    <t>rezultaty / produkty:</t>
  </si>
  <si>
    <r>
      <t xml:space="preserve">zakres rzeczowo-finansowy (podział na poszczególne przedsięwzięcia ze wskazaniem planowanych i wydatkowanych kwot, w przypadku zadań remontowych i inwestycyjnych podział zgodnie z zatwierdzonym harmonogramem rzeczowo-finansowym):
</t>
    </r>
    <r>
      <rPr>
        <b/>
        <sz val="10"/>
        <color indexed="8"/>
        <rFont val="Calibri"/>
        <family val="2"/>
        <charset val="238"/>
        <scheme val="minor"/>
      </rPr>
      <t>(PROSZĘ NIE PODAWAĆ WYKONANIA W PARAGRAFACH !)</t>
    </r>
  </si>
  <si>
    <t>zakres rzeczowo-finansowy (podział na poszczególne przedsięwzięcia ze wskazaniem planowanych i wydatkowanych kwot, w przypadku zadań remontowych i inwestycyjnych podział zgodnie z zatwierdzonym harmonogramem rzeczowo-finansowym):</t>
  </si>
  <si>
    <r>
      <t xml:space="preserve">realizowanych </t>
    </r>
    <r>
      <rPr>
        <b/>
        <i/>
        <sz val="10"/>
        <rFont val="Calibri"/>
        <family val="2"/>
        <charset val="238"/>
        <scheme val="minor"/>
      </rPr>
      <t>w trybie ustawy o pożytku publicznym / współfinansowania zadań /</t>
    </r>
  </si>
  <si>
    <t>zlecenia wykonania zadań / dofinansowania zadań realizowanych z udziałem środków unijnych * w 2025 roku</t>
  </si>
  <si>
    <t>Nazwa zadania ………………………………………………………….</t>
  </si>
  <si>
    <t>Departament/Jednostka budżetowa</t>
  </si>
  <si>
    <t>Sprawozdanie z wykorzystania dotacji z budżetu województwa przez wojewódzkie osoby prawne</t>
  </si>
  <si>
    <t>Zobowiązania niewymagalne</t>
  </si>
  <si>
    <t>Zobowiązania wymagalne:</t>
  </si>
  <si>
    <t>SF-ZOZ</t>
  </si>
  <si>
    <t>Sprawozdanie z wykonania planu finansowego zakładu opieki zdrowotnej</t>
  </si>
  <si>
    <t>w złotych ( po przecinku dwa miejsca)</t>
  </si>
  <si>
    <t>Treść</t>
  </si>
  <si>
    <t xml:space="preserve">Wykonanie planu na 31.12.2024 r.       </t>
  </si>
  <si>
    <t xml:space="preserve">Plan na 2025 rok </t>
  </si>
  <si>
    <t xml:space="preserve">Wykonanie planu na 31.12.2025 r.      </t>
  </si>
  <si>
    <t>Wsk. wyk.
 planu w % 
(kol.6/kol.5)</t>
  </si>
  <si>
    <t>% dyn. 
(kol.6/kol.3)</t>
  </si>
  <si>
    <t>Pierwotny na 
01.01.2025 r.</t>
  </si>
  <si>
    <t>Po zmianach na 
31.12.2025 r.</t>
  </si>
  <si>
    <t>7.</t>
  </si>
  <si>
    <t>8.</t>
  </si>
  <si>
    <t>PRZYCHODY OGÓŁEM</t>
  </si>
  <si>
    <t>Przychody na działalność bieżącą</t>
  </si>
  <si>
    <t>z odpłatnych świadczeń zdrowotnych z NFZ</t>
  </si>
  <si>
    <t>1.1.</t>
  </si>
  <si>
    <t>z tytułu usług medycznych rozliczanych w ramach tzw. sieci szpitali, w tym:</t>
  </si>
  <si>
    <t>1.1.1.</t>
  </si>
  <si>
    <t>opłacanych ryczałtem</t>
  </si>
  <si>
    <t>1.1.2.</t>
  </si>
  <si>
    <t>opłacanych jako świadczenia nielimitowane</t>
  </si>
  <si>
    <t>1.1.3.</t>
  </si>
  <si>
    <t>opłacanych jako świadczenia limitowane</t>
  </si>
  <si>
    <t>1.2.</t>
  </si>
  <si>
    <t>z tytułu świadczeń limitowanych rozliczanych umową w ramach konkursu ofert/aneksów i rokowań</t>
  </si>
  <si>
    <t>1.3.</t>
  </si>
  <si>
    <t>z tytułu świadczeń nielimitowanych rozliczanych umową w ramach konkursu ofert/aneksów i rokowań</t>
  </si>
  <si>
    <t>1.4.</t>
  </si>
  <si>
    <t>z tytułu umów COVID</t>
  </si>
  <si>
    <t>1.5.</t>
  </si>
  <si>
    <t>z tytułu środków w ramach 3% na środki ochrony z tytułu COVID</t>
  </si>
  <si>
    <t>1.6.</t>
  </si>
  <si>
    <t>z tytułu środków finansowych na wynagrodzenia i dodatki z tytułu COVID</t>
  </si>
  <si>
    <t>1.7.</t>
  </si>
  <si>
    <t>z tytułu środków finansowych na pokrycie kosztów podwyżek wynagrodzeń lekarzy i pielęgniarek</t>
  </si>
  <si>
    <t>1.8.</t>
  </si>
  <si>
    <t>z innych tytułów</t>
  </si>
  <si>
    <r>
      <rPr>
        <b/>
        <sz val="10"/>
        <rFont val="Calibri"/>
        <family val="2"/>
        <charset val="238"/>
      </rPr>
      <t>2.</t>
    </r>
    <r>
      <rPr>
        <sz val="10"/>
        <rFont val="Calibri"/>
        <family val="2"/>
        <charset val="238"/>
      </rPr>
      <t xml:space="preserve"> </t>
    </r>
  </si>
  <si>
    <t>z odpłatnych świadczeń zdrowotnych uzyskanych z innych źródeł</t>
  </si>
  <si>
    <t xml:space="preserve">3. </t>
  </si>
  <si>
    <t>na realizację programów zdrowotnych</t>
  </si>
  <si>
    <t>3.1.</t>
  </si>
  <si>
    <t>ze środków własnych Województwa Kujawsko-Pomorskiego</t>
  </si>
  <si>
    <t>3.2.</t>
  </si>
  <si>
    <t>od innych jednostek samorządu terytorialnego</t>
  </si>
  <si>
    <t>3.3.</t>
  </si>
  <si>
    <t>z budżetu państwa</t>
  </si>
  <si>
    <t>3.4.</t>
  </si>
  <si>
    <t>z innych źródeł</t>
  </si>
  <si>
    <t>na realizację programów finansowanych z Funduszu Medycznego*</t>
  </si>
  <si>
    <t>na realizację programów współfinansowanych z UE</t>
  </si>
  <si>
    <t>darowizny, spadki, zapisy</t>
  </si>
  <si>
    <t>środki finansowe otrzymane z tytułu refundacji kosztów</t>
  </si>
  <si>
    <t>pozostałe przychody</t>
  </si>
  <si>
    <t>Przychody finansowe</t>
  </si>
  <si>
    <t xml:space="preserve">Zmiana stanu produktów </t>
  </si>
  <si>
    <t>Koszt wytworzenia produktów na własne potrzeby</t>
  </si>
  <si>
    <t>V.</t>
  </si>
  <si>
    <t>Przychody ze sprzedaży towarów i materiałów</t>
  </si>
  <si>
    <t>VI.</t>
  </si>
  <si>
    <t>Pozostałe przychody operacyjne</t>
  </si>
  <si>
    <t>zysk ze zbycia niefinansowych aktywów trwałych</t>
  </si>
  <si>
    <t xml:space="preserve">dotacje </t>
  </si>
  <si>
    <t>2.1.</t>
  </si>
  <si>
    <t>2.2.</t>
  </si>
  <si>
    <t>2.3.</t>
  </si>
  <si>
    <t>2.4.</t>
  </si>
  <si>
    <t>świadczenia ponadlimitowe z lat ubiegłych uznane przez NFZ i zarachowane do przychodów roku sprawozdawczego</t>
  </si>
  <si>
    <t>VII.</t>
  </si>
  <si>
    <t>Pokrycie amortyzacji</t>
  </si>
  <si>
    <t>środków trwałych finansowanych z otrzymanych dotacji</t>
  </si>
  <si>
    <t>środków trwałych otrzym. nieodpłatnie od organu założyciel.</t>
  </si>
  <si>
    <t xml:space="preserve">środków trwałych pozostałych otrzymanych nieodpłatnie </t>
  </si>
  <si>
    <t>KOSZTY OGÓŁEM</t>
  </si>
  <si>
    <t>VIII.</t>
  </si>
  <si>
    <t>Koszty wg układu</t>
  </si>
  <si>
    <t>VIII.a.</t>
  </si>
  <si>
    <t>Koszty wg ośrodków kosztów</t>
  </si>
  <si>
    <t>ośrodki kosztów działalności podstawowej</t>
  </si>
  <si>
    <t>ośrodki kosztów działalności pomocniczej</t>
  </si>
  <si>
    <t>ośrodki kosztów zarządu</t>
  </si>
  <si>
    <t>VIII.b.</t>
  </si>
  <si>
    <t>Koszty w układzie rodzajowym</t>
  </si>
  <si>
    <t>zużycie materiałów</t>
  </si>
  <si>
    <t>leki, materiały opatrunkowe i inne</t>
  </si>
  <si>
    <t>żywność</t>
  </si>
  <si>
    <t>sprzęt jednorazowego użytku</t>
  </si>
  <si>
    <t>pozostałe</t>
  </si>
  <si>
    <t>zużycie energii</t>
  </si>
  <si>
    <t>usługi obce</t>
  </si>
  <si>
    <t>usługi medyczne zlecone</t>
  </si>
  <si>
    <t>kontrakty, z tego:</t>
  </si>
  <si>
    <t>3.2.1.</t>
  </si>
  <si>
    <t>kontrakty medyczne, w tym:</t>
  </si>
  <si>
    <t>3.2.1.1.</t>
  </si>
  <si>
    <t>kontrakty lekarskie</t>
  </si>
  <si>
    <t>3.2.1.2.</t>
  </si>
  <si>
    <t>kontrakty pielęgniarki i położne</t>
  </si>
  <si>
    <t>3.2.1.3.</t>
  </si>
  <si>
    <t>kontrakty ratownicze</t>
  </si>
  <si>
    <t>3.2.1.4.</t>
  </si>
  <si>
    <t>kontrakty ratownik-kierowca</t>
  </si>
  <si>
    <t>3.2.1.5.</t>
  </si>
  <si>
    <t>kontrakty medyczne pozostałe wyżej nie wymienione</t>
  </si>
  <si>
    <t>3.2.2.</t>
  </si>
  <si>
    <t xml:space="preserve">kontrakty niemedyczne </t>
  </si>
  <si>
    <t>remontów, napraw, konserwacji, przeglądów</t>
  </si>
  <si>
    <t>usługi dostawy posiłków dla pacjentów</t>
  </si>
  <si>
    <t>3.5.</t>
  </si>
  <si>
    <t>podatki i opłaty</t>
  </si>
  <si>
    <t>wynagrodzenia (um. o prace, um. zlecenia)</t>
  </si>
  <si>
    <t>w tym: wynagrodzenia refundowane</t>
  </si>
  <si>
    <t>5.1.</t>
  </si>
  <si>
    <t xml:space="preserve">wynagrodzenia administracji </t>
  </si>
  <si>
    <t>5.2.</t>
  </si>
  <si>
    <t xml:space="preserve">wynagrodzenia lekarzy  </t>
  </si>
  <si>
    <t>5.3.</t>
  </si>
  <si>
    <t>wynagrodzenia lekarzy rezydentów, stażystów</t>
  </si>
  <si>
    <t>5.4.</t>
  </si>
  <si>
    <t>wynagrodzenia pielęgniarek i położnych</t>
  </si>
  <si>
    <t>5.5.</t>
  </si>
  <si>
    <t xml:space="preserve">wynagrodzenia pozostałej obsługi medycznej </t>
  </si>
  <si>
    <t>5.6.</t>
  </si>
  <si>
    <t>wynagrodzenia obsługi niemedycznej</t>
  </si>
  <si>
    <t>5.7.</t>
  </si>
  <si>
    <t>wynagrodzenia pozostałe</t>
  </si>
  <si>
    <t>5.8.</t>
  </si>
  <si>
    <t>wynagrodzenia - um. zlecenia, um. o dzieło</t>
  </si>
  <si>
    <t>wynagrodzenia i inne świadczenia na rzecz pracowników o charakterze jednorazowym, w tym:</t>
  </si>
  <si>
    <t>6.1.</t>
  </si>
  <si>
    <t>nagrody jubileuszowe</t>
  </si>
  <si>
    <t>6.2.</t>
  </si>
  <si>
    <t>odprawy emerytalne i rentowe</t>
  </si>
  <si>
    <t>6.3.</t>
  </si>
  <si>
    <t>inne</t>
  </si>
  <si>
    <t>składki ZUS od wynagrodzeń</t>
  </si>
  <si>
    <t>w tym: składki refundowane</t>
  </si>
  <si>
    <t>7.1.</t>
  </si>
  <si>
    <t>ubezpieczenia społeczne</t>
  </si>
  <si>
    <t>7.2.</t>
  </si>
  <si>
    <t>fundusz pracy</t>
  </si>
  <si>
    <t>7.3.</t>
  </si>
  <si>
    <t>fundusz gwarantowanych świadczeń pracowniczych</t>
  </si>
  <si>
    <t>składki na pracownicze programy:</t>
  </si>
  <si>
    <t>8.1.</t>
  </si>
  <si>
    <t>pracownicze programy emerytalne (PPE)</t>
  </si>
  <si>
    <t>8.2.</t>
  </si>
  <si>
    <t>pracownicze plany kapitałowe (PPK)</t>
  </si>
  <si>
    <t>9.</t>
  </si>
  <si>
    <t>świadczenia na rzecz pracowników</t>
  </si>
  <si>
    <t>w tym: świadczenia refundowane</t>
  </si>
  <si>
    <t>9.1.</t>
  </si>
  <si>
    <t>odpisy na ZFŚS</t>
  </si>
  <si>
    <t>9.2.</t>
  </si>
  <si>
    <t>10.</t>
  </si>
  <si>
    <t>amortyzacja</t>
  </si>
  <si>
    <t>10.1.</t>
  </si>
  <si>
    <t>środków trwałych finansowanych ze środków własnych</t>
  </si>
  <si>
    <t>10.2.</t>
  </si>
  <si>
    <t>10.3.</t>
  </si>
  <si>
    <t>10.4.</t>
  </si>
  <si>
    <t>środków trwałych pozostałych nie wykazanych w poz. 10.1.-10.3.</t>
  </si>
  <si>
    <t>11.</t>
  </si>
  <si>
    <t>pozostałe koszty</t>
  </si>
  <si>
    <t>11.1.</t>
  </si>
  <si>
    <t>podróże służbowe</t>
  </si>
  <si>
    <t>11.2.</t>
  </si>
  <si>
    <t>ubezpieczenia OC i majątkowe</t>
  </si>
  <si>
    <t>11.3.</t>
  </si>
  <si>
    <t>IX.</t>
  </si>
  <si>
    <t>Wartość sprzedanych towarów i materiałów</t>
  </si>
  <si>
    <t>X.</t>
  </si>
  <si>
    <t>Koszty finansowe</t>
  </si>
  <si>
    <t>płatności odsetkowe wynikające z zaciągniętych zobowiązań</t>
  </si>
  <si>
    <t>XI.</t>
  </si>
  <si>
    <t>Pozostałe koszty operacyjne</t>
  </si>
  <si>
    <t>strata ze zbycia niefinansowych aktywów trwałych</t>
  </si>
  <si>
    <t>odpis aktualizujący wartość należności</t>
  </si>
  <si>
    <t>XII.</t>
  </si>
  <si>
    <t>Środki przyznane innym podmiotom</t>
  </si>
  <si>
    <t>XIII.</t>
  </si>
  <si>
    <t>Wynik (przychody - koszty)</t>
  </si>
  <si>
    <t>XIV.</t>
  </si>
  <si>
    <t>Obciążenia wyniku finansowego</t>
  </si>
  <si>
    <t>XV.</t>
  </si>
  <si>
    <t>Wynik netto, w tym:**</t>
  </si>
  <si>
    <t>na działalności medycznej, w tym:</t>
  </si>
  <si>
    <t>wskutek niedoszacowania wartości świadczeń przez NFZ</t>
  </si>
  <si>
    <t>z innych przyczyn</t>
  </si>
  <si>
    <t>na działalności pozostałej</t>
  </si>
  <si>
    <t>XVI.</t>
  </si>
  <si>
    <t>Przychody na inwestycje</t>
  </si>
  <si>
    <t>finans. ze środków własnych Woj. Kujawsko-Pomorskiego</t>
  </si>
  <si>
    <t>finans. ze środków budżetu państwa</t>
  </si>
  <si>
    <t>finans. ze środków unijnych</t>
  </si>
  <si>
    <t>finans. z innych źródeł</t>
  </si>
  <si>
    <t>finans. z Funduszu Medycznego*</t>
  </si>
  <si>
    <t>XVII.</t>
  </si>
  <si>
    <t>Nakłady na inwestycje</t>
  </si>
  <si>
    <t>finans. ze środków własnych</t>
  </si>
  <si>
    <t xml:space="preserve">współfinans. inwestycji realiz. przez KPIM (wkład własny) </t>
  </si>
  <si>
    <t>* Fundusz Medyczny, o którym mowa w ustawie z dnia 7 października 2020 r. o Funduszu Medycznym</t>
  </si>
  <si>
    <t>** dotyczy straty netto, w przypadku braku podziału straty netto zgodnie ze wskazaniem należy wyjaśnić przyczynę w części opisowej do sprawozdania z wykonania planu finansowego</t>
  </si>
  <si>
    <t>Dane uzupełniające o wielkości świadczeń medycznych rozliczanych z NFZ</t>
  </si>
  <si>
    <t>za 2024 rok</t>
  </si>
  <si>
    <t xml:space="preserve"> zmiana (kol.4 -kol.3)</t>
  </si>
  <si>
    <t>Dotyczy umów rozliczanych w ramach tzw. sieci szpitali</t>
  </si>
  <si>
    <t>rozliczenie finansowe*</t>
  </si>
  <si>
    <t>wartość umów z NFZ wg danych z umowy pierwotnej</t>
  </si>
  <si>
    <t xml:space="preserve">wartość umów z NFZ wg ostatniego aneksu </t>
  </si>
  <si>
    <t xml:space="preserve">wartość faktur wystawionych na NFZ, w tym: </t>
  </si>
  <si>
    <t>1.3.1.</t>
  </si>
  <si>
    <t>faktury zakwalifikowane do przychodów danego roku</t>
  </si>
  <si>
    <t>1.3.1.1.</t>
  </si>
  <si>
    <t>opłacane ryczałtem</t>
  </si>
  <si>
    <t>1.3.1.2.</t>
  </si>
  <si>
    <t>opłacane jako świadczenia nielimitowane</t>
  </si>
  <si>
    <t>1.3.1.3.</t>
  </si>
  <si>
    <t>opłacane jako świadczenia limitowane</t>
  </si>
  <si>
    <t>1.3.2.</t>
  </si>
  <si>
    <t>faktury zakwalifikowane do przychodów przyszłych okresów</t>
  </si>
  <si>
    <t>1.3.2.1.</t>
  </si>
  <si>
    <t>1.3.2.2.</t>
  </si>
  <si>
    <t>1.3.2.3.</t>
  </si>
  <si>
    <t>wartość faktur uznanych przez NFZ</t>
  </si>
  <si>
    <t>1.4.1.</t>
  </si>
  <si>
    <t>1.4.2.</t>
  </si>
  <si>
    <t>1.4.3.</t>
  </si>
  <si>
    <t>rozliczenie wykonanych usług medycznych</t>
  </si>
  <si>
    <t>wartość usług medycznych wykonanych w danym roku</t>
  </si>
  <si>
    <t>% realizacji umowy z NFZ z tyt. wykonanych świadczeń</t>
  </si>
  <si>
    <t>Dotyczy umów rozliczanych umową w ramach konkursu ofert -  świadczenia limitowane</t>
  </si>
  <si>
    <t>Dotyczy umów rozliczanych umową w ramach konkursu ofert -  świadczenia nielimitowane</t>
  </si>
  <si>
    <t>Dotyczy umów COVID</t>
  </si>
  <si>
    <t>Dotyczy środków w ramach 3% na środki ochrony z tyt. COVID</t>
  </si>
  <si>
    <t>planowane</t>
  </si>
  <si>
    <t>zafakturowane*</t>
  </si>
  <si>
    <t>faktury wystawione na NFZ do faktur w ramach tzw. sieci szpitali</t>
  </si>
  <si>
    <t>faktury wystawione na NFZ do faktur w ramach tzw. konkrusu ofert - świadczenia limitowane</t>
  </si>
  <si>
    <t>faktury wystawione na NFZ do faktur w ramach tzw. konkrusu ofert świadczenia nielimitowane</t>
  </si>
  <si>
    <t>faktury wystawione na NFZ do faktur z tytułu innych rozliczeń</t>
  </si>
  <si>
    <t>Dotyczy środków finansowych na wynagrodzenia i dodatki z tytułu COVID</t>
  </si>
  <si>
    <t>uzyskane z NFZ</t>
  </si>
  <si>
    <t>Dotyczy środków finansowych na pokrycie kosztów podwyżek wynagrodzeń lekarzy i pielęgniarek</t>
  </si>
  <si>
    <t>Dotyczy środków finansowych z innych tytułów, w tym:</t>
  </si>
  <si>
    <t>* w części opisowej do sprawozdania z wykonania planu finansowego za 2025 r. należy wyjaśnić wysokość oraz przyczynę różnic pomiędzy rozliczeniem finansowym umów a osiągniętymi przychodami z NFZ za 2025 r.</t>
  </si>
  <si>
    <t>Dane uzupełniające o stanie zatrudnienia</t>
  </si>
  <si>
    <t>Stan na 
31.12.2024 r.</t>
  </si>
  <si>
    <t>Stan na 
01.01.2025 r.</t>
  </si>
  <si>
    <t xml:space="preserve">Planowany stan 
na 31.12.2025 r.          </t>
  </si>
  <si>
    <t>Stan na 
31.12.2025 r.</t>
  </si>
  <si>
    <t>zmiana 
(kol.6-kol.5)</t>
  </si>
  <si>
    <t>zmiana 
(kol.6-kol.3)</t>
  </si>
  <si>
    <t>Zatrudnienie (na podstawie umów o pracę) - etaty</t>
  </si>
  <si>
    <t>administracja</t>
  </si>
  <si>
    <t>lekarze</t>
  </si>
  <si>
    <t>lekarze rezydenci, stażyści</t>
  </si>
  <si>
    <t>pielęgniarki i położne</t>
  </si>
  <si>
    <t>pozostała obsługa medyczna</t>
  </si>
  <si>
    <t>obsługa niemedyczna</t>
  </si>
  <si>
    <t>Zatrudnienie - kontrakty (na podstwie umów cywilno-prawnych) - etaty przeliczeniowe</t>
  </si>
  <si>
    <t>ratownicy</t>
  </si>
  <si>
    <t>ratownicy-kierowcy</t>
  </si>
  <si>
    <t>Dane uzupełniające o stanie należności i zobowiązań oraz środków i zapasów</t>
  </si>
  <si>
    <t>Planowany stan na 31.12.2025 r.</t>
  </si>
  <si>
    <t xml:space="preserve">Plan pierwotny        </t>
  </si>
  <si>
    <t>Plan po zmianach</t>
  </si>
  <si>
    <t>I.1.</t>
  </si>
  <si>
    <r>
      <t xml:space="preserve">Należności krótkoterminowe ogółem (bez ZFŚS) wg wart. księgowej </t>
    </r>
    <r>
      <rPr>
        <b/>
        <sz val="10"/>
        <rFont val="Calibri"/>
        <family val="2"/>
        <charset val="238"/>
      </rPr>
      <t>(bez odpisów aktualizujących)</t>
    </r>
  </si>
  <si>
    <r>
      <t xml:space="preserve">     </t>
    </r>
    <r>
      <rPr>
        <i/>
        <sz val="10"/>
        <rFont val="Calibri"/>
        <family val="2"/>
        <charset val="238"/>
      </rPr>
      <t xml:space="preserve"> w tym: wymagalne</t>
    </r>
  </si>
  <si>
    <t>od NFZ:</t>
  </si>
  <si>
    <t>z tytułu usług medycznych rozliczanych w ramach tzw. sieci szpitali</t>
  </si>
  <si>
    <t>pozostałe z tytułu świadczonych usług medycznych</t>
  </si>
  <si>
    <t>pozostałe z innych tytułów</t>
  </si>
  <si>
    <t>należności odsetkowe</t>
  </si>
  <si>
    <t>dochodzone na drodze sądowej</t>
  </si>
  <si>
    <t>I.1.a.</t>
  </si>
  <si>
    <t>Odpisy aktualizujące wartość należności</t>
  </si>
  <si>
    <r>
      <t xml:space="preserve">     </t>
    </r>
    <r>
      <rPr>
        <i/>
        <sz val="10"/>
        <rFont val="Calibri"/>
        <family val="2"/>
        <charset val="238"/>
      </rPr>
      <t xml:space="preserve"> w tym: odpisy na należności sporne</t>
    </r>
  </si>
  <si>
    <t>I.1.b.</t>
  </si>
  <si>
    <t xml:space="preserve">Należności netto (pomniejszone o odpisy) </t>
  </si>
  <si>
    <t>I.2.</t>
  </si>
  <si>
    <t>Dane z Rb-N Kwartalne sprawozdanie o stanie należności oraz wybranych aktywów finansowych</t>
  </si>
  <si>
    <t>X</t>
  </si>
  <si>
    <t xml:space="preserve">Należności wymagalne </t>
  </si>
  <si>
    <t>Różnica** poz. I.1. w tym: wymagalne i poz. I.2.1.</t>
  </si>
  <si>
    <t xml:space="preserve">2. </t>
  </si>
  <si>
    <t>Pozostałe należności</t>
  </si>
  <si>
    <t>Różnica** poz. (I.1. - I.1. w tym: wymagalne) i poz. I.2.2.</t>
  </si>
  <si>
    <t>Zobowiązania ogółem* (bez ZFŚS)</t>
  </si>
  <si>
    <t>II.1.a.</t>
  </si>
  <si>
    <t>Zobowiązania krótkoterminowe</t>
  </si>
  <si>
    <t>z tytułu pożyczek, kredytów - krótkoterminowe</t>
  </si>
  <si>
    <t>z tytułu wynagrodzeń</t>
  </si>
  <si>
    <t>z tytułu zakupu leków</t>
  </si>
  <si>
    <t>z tytułu zakupu żywności, usług cateringowych</t>
  </si>
  <si>
    <t>z tytułu podatków</t>
  </si>
  <si>
    <t>z tytułu ZUS</t>
  </si>
  <si>
    <t>II.1.b.</t>
  </si>
  <si>
    <t>Zobowiązania długoterminowe</t>
  </si>
  <si>
    <t>z tytułu pożyczek, kredytów - długoterminowe</t>
  </si>
  <si>
    <t>z tytułu pożyczek na restrukturyzacje</t>
  </si>
  <si>
    <t>Dane z Rb-Z Kwartalne sprawozdanie o stanie zobowiązań wg tytułów dłużnych oraz poręczeń i gwarancji</t>
  </si>
  <si>
    <t>Wymagalne zobowiązania</t>
  </si>
  <si>
    <t>Różnica** poz. II.1. w tym: wymagalne i poz. II.2.1.</t>
  </si>
  <si>
    <t>Kredyty i pożyczki</t>
  </si>
  <si>
    <t>Różnica** poz. (II.1.a.1. + II.1.b.1. + II.1.b.2.) i poz. II.2.2.</t>
  </si>
  <si>
    <t>Środki pieniężne (bez ZFŚS, r-ku wadiów i inwest.)</t>
  </si>
  <si>
    <t>Środki pieniężne na wyodrębnionych r-kach inwest.</t>
  </si>
  <si>
    <t xml:space="preserve">V. </t>
  </si>
  <si>
    <t>Gotówka i depozyty</t>
  </si>
  <si>
    <t>Różnica** poz. (III. + IV.) i poz. V.1.</t>
  </si>
  <si>
    <t>Zapasy (w magaz. mat. i towary zakup. nie rozlicz.)</t>
  </si>
  <si>
    <t>* bez rezerw na zobowiązania oraz bez rozliczeń międzyokresowych</t>
  </si>
  <si>
    <t>** zaistniałe rozbieżności należy szczegółowo przedstawić w części opisowej do sprawozdania z wykonania planu finansowego</t>
  </si>
  <si>
    <r>
      <t xml:space="preserve">Analiza wskaźnikowa </t>
    </r>
    <r>
      <rPr>
        <b/>
        <sz val="10"/>
        <rFont val="Calibri"/>
        <family val="2"/>
        <charset val="238"/>
      </rPr>
      <t xml:space="preserve">(wybrane wskaźniki obliczone na podstawie wielkości pobranych z powyższego sprawozdania)  </t>
    </r>
  </si>
  <si>
    <t xml:space="preserve">Wykonanie planu na 
31.12.2024 r.                </t>
  </si>
  <si>
    <t xml:space="preserve">Wykonanie planu na 
31.12.2025 r.          </t>
  </si>
  <si>
    <t>wielkości bezpieczne</t>
  </si>
  <si>
    <t xml:space="preserve"> Pierwotny          </t>
  </si>
  <si>
    <t xml:space="preserve"> Po zmianach       </t>
  </si>
  <si>
    <t>Wskaźniki płynności finansowej</t>
  </si>
  <si>
    <t>Wsk. bieżącej płynności finansowej</t>
  </si>
  <si>
    <t>1,2 - 2,0</t>
  </si>
  <si>
    <t>Wsk. pokrycia zobowiązań bieżących należnościami</t>
  </si>
  <si>
    <t>&gt; 1,0</t>
  </si>
  <si>
    <t>Wskaźniki rotacji</t>
  </si>
  <si>
    <t>Wsk. rotacji zapasów w dniach</t>
  </si>
  <si>
    <t>min</t>
  </si>
  <si>
    <t>Wsk. rotacji należności w dniach</t>
  </si>
  <si>
    <t>Wsk. rotacji zobowiązań w dniach</t>
  </si>
  <si>
    <t>Wskaźniki oparte na kosztach</t>
  </si>
  <si>
    <t>Wsk. operacyjności (wsk. poziomu koszt.) (p.VIIIa./I+III+IV+V)</t>
  </si>
  <si>
    <t>50 - 90 %</t>
  </si>
  <si>
    <t>Wsk. kontroli kosztów administr. (p.VIIIa.3./I+III+IV+V)</t>
  </si>
  <si>
    <t>10 - 15 %</t>
  </si>
  <si>
    <t>Wsk. udziału zobowiąz. bieżących w koszcie wł. (d.u.II.1.a./p.VIIIa.)</t>
  </si>
  <si>
    <t>Wskaźnik zyskowności netto</t>
  </si>
  <si>
    <t>max</t>
  </si>
  <si>
    <t>Wskaźniki z ustawy o działalności leczniczej</t>
  </si>
  <si>
    <t xml:space="preserve">(Strata netto + koszty amortyzacji)&lt;0 </t>
  </si>
  <si>
    <t>&gt; 0</t>
  </si>
  <si>
    <t>Strata netto dotycząca działalności niemedycznej i medycznej w zakresie w jakim nie wynika z niedoszacowania świadczeń przez NFZ</t>
  </si>
  <si>
    <t>art.71 wsk. zadłużenia (zobowiązania - śr. pieniężne/przych. ogółem)</t>
  </si>
  <si>
    <t>&lt; 0,5</t>
  </si>
  <si>
    <t>art.72 ust.1 p.1 zobowiązania do poziomu wsk. zadłużenia = 0,5 (0,5 * przych. ogółem + śr. pieniężne)</t>
  </si>
  <si>
    <t>art.72 ust.1 p.1 zobowiązania powyżej poziomu wsk. zadłuż. = 0,5 (zobowiązania ogółem - poz. 4)</t>
  </si>
  <si>
    <t>art.72 ust.1 p.1 zobowiązania do przejęcia przez podmiot tworzący jeżeli wsk. zadłużenia &gt; 0,5 (poz. 3 &gt; 0,5)</t>
  </si>
  <si>
    <t xml:space="preserve">Główny Księgowy </t>
  </si>
  <si>
    <t xml:space="preserve">Dyrektor Departamentu Merytorycznego                                       </t>
  </si>
  <si>
    <t>ADz I-ZOZ</t>
  </si>
  <si>
    <t xml:space="preserve">Analiza działalności zakładu opieki zdrowotnej </t>
  </si>
  <si>
    <t>Analiza wyników finansowych wg ośrodków powstawania kosztów</t>
  </si>
  <si>
    <r>
      <rPr>
        <b/>
        <i/>
        <vertAlign val="superscript"/>
        <sz val="9"/>
        <rFont val="Calibri"/>
        <family val="2"/>
        <charset val="238"/>
      </rPr>
      <t xml:space="preserve"> 1</t>
    </r>
    <r>
      <rPr>
        <b/>
        <i/>
        <sz val="9"/>
        <rFont val="Calibri"/>
        <family val="2"/>
        <charset val="238"/>
      </rPr>
      <t xml:space="preserve"> Nie wpisujemy danych w miejscach wprowadzonych formuł w części I.1, I.2, I.3, podsumowania. Dane do podsumowań są pobierane automatycznie z podsumowań poszczególnych rodzajów działalności w dalszej części arkusza. </t>
    </r>
  </si>
  <si>
    <r>
      <rPr>
        <b/>
        <i/>
        <vertAlign val="superscript"/>
        <sz val="9"/>
        <rFont val="Calibri"/>
        <family val="2"/>
        <charset val="238"/>
      </rPr>
      <t>2</t>
    </r>
    <r>
      <rPr>
        <b/>
        <i/>
        <sz val="9"/>
        <rFont val="Calibri"/>
        <family val="2"/>
        <charset val="238"/>
      </rPr>
      <t xml:space="preserve"> Arkusz analizy zaczynamy wypełniać w zależności od rodzaju ZOZ uwzględniając indywidualną strukturę organizacyjną ZOZ i tak: szpitale od p-ktu I.1.1., przychodnie i pozostałe ZOZ-y od p-ktu I.1.2. W przypadku wystąpienia bardziej rozbudowanej struktury organizacyjnej ZOZ-u należy rozszerzyć odpowiedni rodzaj działalności poprzez wstawienie i dopisanie kolejnych oddziałów, poradni, pracowni, itd. zachowując zasadę rozdzielenia obrotów finansowanych z NFZ i pozostałych oraz należy zmienić odpowiadajace zmianom formuły podsumowań. </t>
    </r>
  </si>
  <si>
    <t>Przychody - wykazujemy wg miejsc powstawania przychodów (określonych w zakładowym planie kont), w podziale na oddziały, poradnie, pracownie, laboratoria i inne rodzaje sprzedaży medycznej i niemedycznej. W przypadku dokonywania sprzedaży finansowanej z NFZ i dokonywanej dla pozostałych klientów należy wyodrębnić w poszczególnych grupach (oddziały, poradnie, pracownie laboratoria i inne rodzaje sprzedaży medycznej) przychody ze sprzedaży dla NFZ zgodnie z umowami oraz przychody ze sprzedaży dla pozostałych klientów.</t>
  </si>
  <si>
    <r>
      <rPr>
        <b/>
        <i/>
        <vertAlign val="superscript"/>
        <sz val="9"/>
        <rFont val="Calibri"/>
        <family val="2"/>
        <charset val="238"/>
      </rPr>
      <t>3</t>
    </r>
    <r>
      <rPr>
        <b/>
        <i/>
        <sz val="9"/>
        <rFont val="Calibri"/>
        <family val="2"/>
        <charset val="238"/>
      </rPr>
      <t xml:space="preserve"> Koszty - wykazujemy wg miejsc powstawania kosztów (określonych w zakładowym planie kont). ZOZ-y, które mają wyodrębniony koszt własny sprzedaży (składający się z kosztu wytworzenia i narzutu kosztów zarządu) wpisują w poszczególnych oddziałach, poradniach, zakładach itd. w kol.5 koszt własny w jednej pozycji. </t>
    </r>
  </si>
  <si>
    <r>
      <rPr>
        <b/>
        <i/>
        <vertAlign val="superscript"/>
        <sz val="9"/>
        <rFont val="Calibri"/>
        <family val="2"/>
        <charset val="238"/>
      </rPr>
      <t>4</t>
    </r>
    <r>
      <rPr>
        <b/>
        <i/>
        <sz val="9"/>
        <rFont val="Calibri"/>
        <family val="2"/>
        <charset val="238"/>
      </rPr>
      <t xml:space="preserve"> ZOZ-y, które nie mają wyodrębnionego kosztu własnego sprzedaży jako całości wpisują  w poszczególnych oddziałach, poradniach, zakładach itd. w kol.5 koszt  w dwóch pozycjach: osobno koszt wytworzenia i osobno narzut kosztów ogólnych i zarządu (koszt własny wyliczy się z podsumowania).</t>
    </r>
  </si>
  <si>
    <r>
      <t xml:space="preserve">5 </t>
    </r>
    <r>
      <rPr>
        <b/>
        <i/>
        <sz val="9"/>
        <rFont val="Calibri"/>
        <family val="2"/>
        <charset val="238"/>
      </rPr>
      <t>Status oddziału, poradni, zakładu itd.- należy wpisać odpowiednio (R lub M lub P) w kol.3 w poszczególnych oddziałach, poradniach, zakładach itd.: "R" - jeżeli oddział, zakład itd. wykonuje wyłącznie procedury med.ratujące życie; "M" - jeżeli oddział,zakład itd. wykonuje zarówno procedury med. ratujące życie jak i pozostałe procedury med.; "P" - jeżeli oddział,zakład itd. wykonuje pozostałe procedury med.</t>
    </r>
  </si>
  <si>
    <t>w złotych (po przecinku dwa miejsca)</t>
  </si>
  <si>
    <r>
      <t>Status</t>
    </r>
    <r>
      <rPr>
        <b/>
        <vertAlign val="superscript"/>
        <sz val="8"/>
        <rFont val="Calibri"/>
        <family val="2"/>
        <charset val="238"/>
        <scheme val="minor"/>
      </rPr>
      <t xml:space="preserve"> 5</t>
    </r>
    <r>
      <rPr>
        <b/>
        <sz val="8"/>
        <rFont val="Calibri"/>
        <family val="2"/>
        <charset val="238"/>
        <scheme val="minor"/>
      </rPr>
      <t xml:space="preserve"> oddziału, poradni, zakładu itd.</t>
    </r>
  </si>
  <si>
    <t>Przychody</t>
  </si>
  <si>
    <t>Koszty</t>
  </si>
  <si>
    <t>Wynik</t>
  </si>
  <si>
    <t xml:space="preserve">Rentowność % </t>
  </si>
  <si>
    <t xml:space="preserve">I.1. </t>
  </si>
  <si>
    <r>
      <t>Podsumowanie działalności medycznej</t>
    </r>
    <r>
      <rPr>
        <b/>
        <vertAlign val="superscript"/>
        <sz val="10"/>
        <rFont val="Calibri"/>
        <family val="2"/>
        <charset val="238"/>
      </rPr>
      <t>1</t>
    </r>
  </si>
  <si>
    <t xml:space="preserve"> - oddziały szpitalne</t>
  </si>
  <si>
    <t xml:space="preserve"> - poradnie</t>
  </si>
  <si>
    <t xml:space="preserve"> - zakłady</t>
  </si>
  <si>
    <t xml:space="preserve"> - inna działalność medyczna</t>
  </si>
  <si>
    <t>Razem podstawowa działalność</t>
  </si>
  <si>
    <t>Razem pomocnicza działalność medyczna</t>
  </si>
  <si>
    <t>Razem działalność medyczna, w tym:</t>
  </si>
  <si>
    <t xml:space="preserve">            - przychody ze sprzedaży NFZ (umowy)/ koszty własny</t>
  </si>
  <si>
    <t>% przych.ze sprzedaży NFZ (umowy)/przych. ze sprzedaży/koszt sprzedaży</t>
  </si>
  <si>
    <t xml:space="preserve">I.2. </t>
  </si>
  <si>
    <r>
      <t>Podsumowanie działalności niemedycznej</t>
    </r>
    <r>
      <rPr>
        <b/>
        <vertAlign val="superscript"/>
        <sz val="10"/>
        <rFont val="Calibri"/>
        <family val="2"/>
        <charset val="238"/>
      </rPr>
      <t>1</t>
    </r>
  </si>
  <si>
    <t xml:space="preserve">            - działalność pomocnicza</t>
  </si>
  <si>
    <t xml:space="preserve">            - działalność bytowa</t>
  </si>
  <si>
    <t>Razem działalność niemedyczna</t>
  </si>
  <si>
    <t xml:space="preserve">I.3. </t>
  </si>
  <si>
    <t>Razem sprzedaż</t>
  </si>
  <si>
    <t>I.1.1.</t>
  </si>
  <si>
    <r>
      <t xml:space="preserve">Oddziały szpitalne </t>
    </r>
    <r>
      <rPr>
        <b/>
        <vertAlign val="superscript"/>
        <sz val="10"/>
        <rFont val="Calibri"/>
        <family val="2"/>
        <charset val="238"/>
      </rPr>
      <t>2</t>
    </r>
  </si>
  <si>
    <t>Nazwa Oddziału</t>
  </si>
  <si>
    <r>
      <t>przychody z NFZ (umowy) / koszt własny sprzedaży</t>
    </r>
    <r>
      <rPr>
        <vertAlign val="superscript"/>
        <sz val="10"/>
        <rFont val="Calibri"/>
        <family val="2"/>
        <charset val="238"/>
      </rPr>
      <t>3</t>
    </r>
  </si>
  <si>
    <r>
      <t>przychody z innych źródeł / koszty</t>
    </r>
    <r>
      <rPr>
        <vertAlign val="superscript"/>
        <sz val="10"/>
        <rFont val="Calibri"/>
        <family val="2"/>
        <charset val="238"/>
      </rPr>
      <t>4</t>
    </r>
  </si>
  <si>
    <t xml:space="preserve">Razem </t>
  </si>
  <si>
    <t>w tym - przychody z NFZ (umowy)/ koszt własny</t>
  </si>
  <si>
    <t xml:space="preserve">I.1.2. </t>
  </si>
  <si>
    <r>
      <t xml:space="preserve"> Poradnie</t>
    </r>
    <r>
      <rPr>
        <b/>
        <vertAlign val="superscript"/>
        <sz val="10"/>
        <rFont val="Calibri"/>
        <family val="2"/>
        <charset val="238"/>
      </rPr>
      <t>2</t>
    </r>
  </si>
  <si>
    <t>Nazwa Poradni</t>
  </si>
  <si>
    <t>I.1.3.</t>
  </si>
  <si>
    <r>
      <t>Zakłady</t>
    </r>
    <r>
      <rPr>
        <b/>
        <vertAlign val="superscript"/>
        <sz val="10"/>
        <rFont val="Calibri"/>
        <family val="2"/>
        <charset val="238"/>
      </rPr>
      <t>2</t>
    </r>
  </si>
  <si>
    <t>Nazwa Zakładu</t>
  </si>
  <si>
    <t>I.1.4.</t>
  </si>
  <si>
    <r>
      <t>Podstawowa działalność medyczna - inna</t>
    </r>
    <r>
      <rPr>
        <b/>
        <vertAlign val="superscript"/>
        <sz val="10"/>
        <rFont val="Calibri"/>
        <family val="2"/>
        <charset val="238"/>
      </rPr>
      <t>2</t>
    </r>
    <r>
      <rPr>
        <b/>
        <sz val="10"/>
        <rFont val="Calibri"/>
        <family val="2"/>
        <charset val="238"/>
      </rPr>
      <t xml:space="preserve"> (st.pogot.ratunk, , dom. leczenie itp….)</t>
    </r>
  </si>
  <si>
    <t>Nazwa Zespołu</t>
  </si>
  <si>
    <t>I.1.5.</t>
  </si>
  <si>
    <r>
      <t>Pomocnicza działalność medyczna</t>
    </r>
    <r>
      <rPr>
        <b/>
        <vertAlign val="superscript"/>
        <sz val="10"/>
        <rFont val="Calibri"/>
        <family val="2"/>
        <charset val="238"/>
      </rPr>
      <t>2</t>
    </r>
  </si>
  <si>
    <t xml:space="preserve">Nazwa Pracowni; Laboratorium; Zakładu, </t>
  </si>
  <si>
    <t>I.2.1.</t>
  </si>
  <si>
    <r>
      <t>Pomocnicza działalność niemedyczna</t>
    </r>
    <r>
      <rPr>
        <b/>
        <vertAlign val="superscript"/>
        <sz val="10"/>
        <color indexed="8"/>
        <rFont val="Calibri"/>
        <family val="2"/>
        <charset val="238"/>
      </rPr>
      <t>2</t>
    </r>
  </si>
  <si>
    <t>Nazwa rodzaju działalności</t>
  </si>
  <si>
    <t xml:space="preserve">I.2.2. </t>
  </si>
  <si>
    <r>
      <t xml:space="preserve"> Działalność bytowa</t>
    </r>
    <r>
      <rPr>
        <b/>
        <vertAlign val="superscript"/>
        <sz val="10"/>
        <color indexed="8"/>
        <rFont val="Calibri"/>
        <family val="2"/>
        <charset val="238"/>
      </rPr>
      <t>2</t>
    </r>
  </si>
  <si>
    <t xml:space="preserve">Nie wpisujemy danych w miejscach wprowadzonych formuł. Dane do pozycji I.4.1 pobierane są automatycznie z podsumowań, natomiast do pozycji od I.4.2. do I.4.9 wymagają wprowadzenia. 
Wynik finansowy netto wykazany w analizie ADz I – ZOZ musi być zgodny z wynikiem finansowym wykazanym w sprawozdaniu SF – ZOZ. </t>
  </si>
  <si>
    <t>I.4.</t>
  </si>
  <si>
    <t>Rachunek wyników</t>
  </si>
  <si>
    <t>Sprzedaż usług</t>
  </si>
  <si>
    <t>Sprzedaż pozostała</t>
  </si>
  <si>
    <t>Rozliczenia międzyokresowe kosztów/Zmiana stanu produktów</t>
  </si>
  <si>
    <t>Wynik ze sprzedaży</t>
  </si>
  <si>
    <t>Pozostała działalność operacyjna</t>
  </si>
  <si>
    <t>Rozliczenia z lat ubiegłych uznane przez NFZ i zarachowane do przychodów roku sprawozd. (poz.VI.3. z SF-ZOZ)</t>
  </si>
  <si>
    <t>Odpis aktualizujący należności z NFZ (poz.XI.2. z SF-ZOZ)</t>
  </si>
  <si>
    <t>Pokrycie amortyzacji (poz.VII. z SF-ZOZ)</t>
  </si>
  <si>
    <t>Wynik z działalności operacyjnej</t>
  </si>
  <si>
    <t>Działalność finansowa</t>
  </si>
  <si>
    <t>Wynik brutto</t>
  </si>
  <si>
    <t>Obciążenia wyniku</t>
  </si>
  <si>
    <t xml:space="preserve">Wynik netto </t>
  </si>
  <si>
    <t xml:space="preserve">Dyrektor Departamentu Merytorycznego                                      </t>
  </si>
  <si>
    <t>ADz II-ZOZ</t>
  </si>
  <si>
    <t xml:space="preserve">II. </t>
  </si>
  <si>
    <t xml:space="preserve"> Analiza świadczonych usług </t>
  </si>
  <si>
    <r>
      <rPr>
        <b/>
        <i/>
        <vertAlign val="superscript"/>
        <sz val="10"/>
        <rFont val="Calibri"/>
        <family val="2"/>
        <charset val="238"/>
      </rPr>
      <t xml:space="preserve">1 </t>
    </r>
    <r>
      <rPr>
        <b/>
        <i/>
        <sz val="10"/>
        <rFont val="Calibri"/>
        <family val="2"/>
        <charset val="238"/>
      </rPr>
      <t xml:space="preserve">Nie wpisujemy danych w miejscach wprowadzonych formuł.
</t>
    </r>
    <r>
      <rPr>
        <b/>
        <i/>
        <vertAlign val="superscript"/>
        <sz val="10"/>
        <rFont val="Calibri"/>
        <family val="2"/>
        <charset val="238"/>
      </rPr>
      <t xml:space="preserve">2 </t>
    </r>
    <r>
      <rPr>
        <b/>
        <i/>
        <sz val="10"/>
        <rFont val="Calibri"/>
        <family val="2"/>
        <charset val="238"/>
      </rPr>
      <t xml:space="preserve">Arkusz analizy zaczynamy wypełniać w zależności od rodzaju ZOZ uwzględniając indywidualną strukturę organizacyjną ZOZ w podziale na poszczególne oddziały, poradnie, pracownie, laboratoria i inne rodzaje działalności medycznej i niemedycznej i tak: szpitale od p-ktu II.1., przychodnie i pozostałe ZOZ-y od p-ktu II.2. 
W przypadku wystąpienia bardziej rozbudowanej struktury organizacyjnej Zakładu należy rozszerzyć odpowiedni rodzaj działalności poprzez wstawienie wierszy i dopisanie kolejnych oddziałów, poradni, pracowni, itd. oraz należy zmienić odpowiadające zmianom formuły podsumowań.
</t>
    </r>
    <r>
      <rPr>
        <b/>
        <i/>
        <vertAlign val="superscript"/>
        <sz val="10"/>
        <rFont val="Calibri"/>
        <family val="2"/>
        <charset val="238"/>
      </rPr>
      <t xml:space="preserve">3 </t>
    </r>
    <r>
      <rPr>
        <b/>
        <i/>
        <sz val="10"/>
        <rFont val="Calibri"/>
        <family val="2"/>
        <charset val="238"/>
      </rPr>
      <t xml:space="preserve">Liczba wykonanych procedur – należy wpisać ilość wykonanych procedur medycznych (diagnostycznych, zabiegowo-terapeutycznych, laboratoryjnych) przy czym porada, wizyta,  traktowana jest jako określona procedura medyczna. 
</t>
    </r>
    <r>
      <rPr>
        <b/>
        <i/>
        <vertAlign val="superscript"/>
        <sz val="10"/>
        <rFont val="Calibri"/>
        <family val="2"/>
        <charset val="238"/>
      </rPr>
      <t>4</t>
    </r>
    <r>
      <rPr>
        <b/>
        <i/>
        <sz val="10"/>
        <rFont val="Calibri"/>
        <family val="2"/>
        <charset val="238"/>
      </rPr>
      <t xml:space="preserve"> W przypadku braku wykazu wykonanych procedur ilość świadczonych usług (porad, wizyt, zbiegów itd.) należy wykazać w poz. liczba wykonanych badań.
</t>
    </r>
    <r>
      <rPr>
        <b/>
        <i/>
        <vertAlign val="superscript"/>
        <sz val="10"/>
        <rFont val="Calibri"/>
        <family val="2"/>
        <charset val="238"/>
      </rPr>
      <t xml:space="preserve">5 </t>
    </r>
    <r>
      <rPr>
        <b/>
        <i/>
        <sz val="10"/>
        <rFont val="Calibri"/>
        <family val="2"/>
        <charset val="238"/>
      </rPr>
      <t xml:space="preserve">Szpitale i pozostałe ZOZ-y wypełniają stosowny zakres od kol.1 do kol.8 oraz kol.14 i kol.15. W zakresie kosztów (kol.14) i przychodów (kol.15) dane oddziałów szpitalnych, poradni itd. należy wpisać z analizy ADz I-ZOZ. 
</t>
    </r>
  </si>
  <si>
    <r>
      <t>Oddziały szpitalne</t>
    </r>
    <r>
      <rPr>
        <b/>
        <vertAlign val="superscript"/>
        <sz val="10"/>
        <rFont val="Calibri"/>
        <family val="2"/>
        <charset val="238"/>
      </rPr>
      <t>2</t>
    </r>
  </si>
  <si>
    <t>Wskaźniki medyczne</t>
  </si>
  <si>
    <t>Średnie zatrudnienie - umowy o pracę (et.) i kontrakty (et. przelicz.)</t>
  </si>
  <si>
    <r>
      <t>Wskaźniki efektywności działalności medycznej</t>
    </r>
    <r>
      <rPr>
        <b/>
        <vertAlign val="superscript"/>
        <sz val="10"/>
        <rFont val="Calibri"/>
        <family val="2"/>
        <charset val="238"/>
      </rPr>
      <t>1</t>
    </r>
  </si>
  <si>
    <r>
      <t>Pielęgniarki /lekarze</t>
    </r>
    <r>
      <rPr>
        <b/>
        <vertAlign val="superscript"/>
        <sz val="9"/>
        <rFont val="Calibri"/>
        <family val="2"/>
        <charset val="238"/>
      </rPr>
      <t>1</t>
    </r>
  </si>
  <si>
    <r>
      <t>Pozostały personel          /lekarze</t>
    </r>
    <r>
      <rPr>
        <b/>
        <vertAlign val="superscript"/>
        <sz val="9"/>
        <rFont val="Calibri"/>
        <family val="2"/>
        <charset val="238"/>
      </rPr>
      <t>1</t>
    </r>
  </si>
  <si>
    <r>
      <t>Koszty oddz. szpitalnych</t>
    </r>
    <r>
      <rPr>
        <b/>
        <vertAlign val="superscript"/>
        <sz val="9"/>
        <rFont val="Calibri"/>
        <family val="2"/>
        <charset val="238"/>
      </rPr>
      <t>5</t>
    </r>
    <r>
      <rPr>
        <b/>
        <sz val="9"/>
        <rFont val="Calibri"/>
        <family val="2"/>
        <charset val="238"/>
      </rPr>
      <t xml:space="preserve"> (zł) </t>
    </r>
  </si>
  <si>
    <r>
      <t>Przychody ze sprzedaży</t>
    </r>
    <r>
      <rPr>
        <b/>
        <vertAlign val="superscript"/>
        <sz val="9"/>
        <rFont val="Calibri"/>
        <family val="2"/>
        <charset val="238"/>
      </rPr>
      <t xml:space="preserve">5 </t>
    </r>
    <r>
      <rPr>
        <b/>
        <sz val="9"/>
        <rFont val="Calibri"/>
        <family val="2"/>
        <charset val="238"/>
      </rPr>
      <t>(zł)</t>
    </r>
  </si>
  <si>
    <r>
      <t>Wskaźniki efektywności działalności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(zł)</t>
    </r>
  </si>
  <si>
    <t xml:space="preserve">    Średnia liczba łóżek</t>
  </si>
  <si>
    <t xml:space="preserve">Liczba leczonych chorych </t>
  </si>
  <si>
    <t>Liczba osobodni pobytu (łóżkodni)</t>
  </si>
  <si>
    <t xml:space="preserve"> Lekarze</t>
  </si>
  <si>
    <t>Pielęgniarki i położne</t>
  </si>
  <si>
    <t>Pozostały personel med.i niemed.</t>
  </si>
  <si>
    <t>Wskaźnik wykorzyst. łóżek                 w dniach</t>
  </si>
  <si>
    <t>Wsk.średniego okresu pobytu chorego w szpitalu (dn.)</t>
  </si>
  <si>
    <t>Wskaźnik przelotowości łóżek</t>
  </si>
  <si>
    <t xml:space="preserve">Koszt na osobodzień </t>
  </si>
  <si>
    <t>Koszt na  łóżko</t>
  </si>
  <si>
    <t>Sprzedaż na łóżko</t>
  </si>
  <si>
    <t>Koszt na leczonego</t>
  </si>
  <si>
    <t>Sprzedaż na leczonego</t>
  </si>
  <si>
    <t xml:space="preserve">Średnia sprzedaż na pracownika 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</si>
  <si>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</si>
  <si>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</si>
  <si>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</si>
  <si>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</si>
  <si>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</si>
  <si>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</si>
  <si>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</si>
  <si>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</si>
  <si>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</si>
  <si>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</si>
  <si>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r>
      <t>Poradnie</t>
    </r>
    <r>
      <rPr>
        <b/>
        <vertAlign val="superscript"/>
        <sz val="10"/>
        <rFont val="Calibri"/>
        <family val="2"/>
        <charset val="238"/>
      </rPr>
      <t>2</t>
    </r>
  </si>
  <si>
    <r>
      <t>Liczba wyk. procedur med.</t>
    </r>
    <r>
      <rPr>
        <b/>
        <vertAlign val="superscript"/>
        <sz val="9"/>
        <rFont val="Calibri"/>
        <family val="2"/>
        <charset val="238"/>
      </rPr>
      <t>3</t>
    </r>
  </si>
  <si>
    <r>
      <t>Liczba wyk.porad, badań, wizyt</t>
    </r>
    <r>
      <rPr>
        <b/>
        <vertAlign val="superscript"/>
        <sz val="9"/>
        <rFont val="Calibri"/>
        <family val="2"/>
        <charset val="238"/>
      </rPr>
      <t>4</t>
    </r>
  </si>
  <si>
    <t>Liczba wyk. punktów</t>
  </si>
  <si>
    <t>Pielęgniarki /lekarze</t>
  </si>
  <si>
    <t>Pozostały personel          /lekarze</t>
  </si>
  <si>
    <r>
      <t>Koszty poradni</t>
    </r>
    <r>
      <rPr>
        <b/>
        <vertAlign val="superscript"/>
        <sz val="9"/>
        <rFont val="Calibri"/>
        <family val="2"/>
        <charset val="238"/>
      </rPr>
      <t xml:space="preserve">5                   </t>
    </r>
    <r>
      <rPr>
        <b/>
        <sz val="9"/>
        <rFont val="Calibri"/>
        <family val="2"/>
        <charset val="238"/>
      </rPr>
      <t>(zł)</t>
    </r>
  </si>
  <si>
    <r>
      <t>Przychody</t>
    </r>
    <r>
      <rPr>
        <b/>
        <vertAlign val="superscript"/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>ze sprzedaży</t>
    </r>
    <r>
      <rPr>
        <b/>
        <vertAlign val="superscript"/>
        <sz val="9"/>
        <rFont val="Calibri"/>
        <family val="2"/>
        <charset val="238"/>
      </rPr>
      <t>5</t>
    </r>
    <r>
      <rPr>
        <b/>
        <sz val="9"/>
        <rFont val="Calibri"/>
        <family val="2"/>
        <charset val="238"/>
      </rPr>
      <t>(zł)</t>
    </r>
  </si>
  <si>
    <t xml:space="preserve">Koszt na procedurę </t>
  </si>
  <si>
    <t xml:space="preserve">Sprzedaż na procedurę  </t>
  </si>
  <si>
    <t>Koszt na poradę/badanie</t>
  </si>
  <si>
    <t xml:space="preserve">Sprzedaż na poradę/badanie </t>
  </si>
  <si>
    <t>Koszt na punkt</t>
  </si>
  <si>
    <t xml:space="preserve">Sprzedaż na punkt </t>
  </si>
  <si>
    <r>
      <t>Liczba wyk.porad, badań,wizyt</t>
    </r>
    <r>
      <rPr>
        <b/>
        <vertAlign val="superscript"/>
        <sz val="9"/>
        <rFont val="Calibri"/>
        <family val="2"/>
        <charset val="238"/>
      </rPr>
      <t>4</t>
    </r>
    <r>
      <rPr>
        <b/>
        <sz val="9"/>
        <rFont val="Calibri"/>
        <family val="2"/>
        <charset val="238"/>
      </rPr>
      <t xml:space="preserve"> pacj.szpit.</t>
    </r>
  </si>
  <si>
    <r>
      <t>Liczba wyk.porad, badań,wizyt</t>
    </r>
    <r>
      <rPr>
        <b/>
        <vertAlign val="superscript"/>
        <sz val="9"/>
        <rFont val="Calibri"/>
        <family val="2"/>
        <charset val="238"/>
      </rPr>
      <t>4</t>
    </r>
    <r>
      <rPr>
        <b/>
        <sz val="9"/>
        <rFont val="Calibri"/>
        <family val="2"/>
        <charset val="238"/>
      </rPr>
      <t xml:space="preserve"> pacj.ambul.</t>
    </r>
  </si>
  <si>
    <r>
      <t>Koszty zakładów</t>
    </r>
    <r>
      <rPr>
        <b/>
        <vertAlign val="superscript"/>
        <sz val="9"/>
        <rFont val="Calibri"/>
        <family val="2"/>
        <charset val="238"/>
      </rPr>
      <t>5</t>
    </r>
    <r>
      <rPr>
        <b/>
        <sz val="9"/>
        <rFont val="Calibri"/>
        <family val="2"/>
        <charset val="238"/>
      </rPr>
      <t xml:space="preserve">       (zł)</t>
    </r>
  </si>
  <si>
    <r>
      <t>Przychody ze sprzedaży</t>
    </r>
    <r>
      <rPr>
        <b/>
        <vertAlign val="superscript"/>
        <sz val="9"/>
        <rFont val="Calibri"/>
        <family val="2"/>
        <charset val="238"/>
      </rPr>
      <t>5</t>
    </r>
    <r>
      <rPr>
        <b/>
        <sz val="9"/>
        <rFont val="Calibri"/>
        <family val="2"/>
        <charset val="238"/>
      </rPr>
      <t>(zł)</t>
    </r>
  </si>
  <si>
    <t xml:space="preserve">Razem  </t>
  </si>
  <si>
    <r>
      <t>Podstawowa  działalność medyczna - inna</t>
    </r>
    <r>
      <rPr>
        <b/>
        <vertAlign val="superscript"/>
        <sz val="10"/>
        <rFont val="Calibri"/>
        <family val="2"/>
        <charset val="238"/>
      </rPr>
      <t xml:space="preserve">2 </t>
    </r>
    <r>
      <rPr>
        <b/>
        <sz val="10"/>
        <rFont val="Calibri"/>
        <family val="2"/>
        <charset val="238"/>
      </rPr>
      <t>st.pogot.ratunk, dom. leczenie itp….)</t>
    </r>
  </si>
  <si>
    <t>Liczba wyjazdów,    zgłoszeń</t>
  </si>
  <si>
    <r>
      <t>Ratownicy      /lekarze</t>
    </r>
    <r>
      <rPr>
        <b/>
        <vertAlign val="superscript"/>
        <sz val="9"/>
        <rFont val="Calibri"/>
        <family val="2"/>
        <charset val="238"/>
      </rPr>
      <t>1</t>
    </r>
  </si>
  <si>
    <r>
      <t>Koszty zespołów</t>
    </r>
    <r>
      <rPr>
        <b/>
        <vertAlign val="superscript"/>
        <sz val="9"/>
        <rFont val="Calibri"/>
        <family val="2"/>
        <charset val="238"/>
      </rPr>
      <t>5</t>
    </r>
    <r>
      <rPr>
        <b/>
        <sz val="9"/>
        <rFont val="Calibri"/>
        <family val="2"/>
        <charset val="238"/>
      </rPr>
      <t xml:space="preserve">      (zł)</t>
    </r>
  </si>
  <si>
    <t xml:space="preserve">Ratownicy </t>
  </si>
  <si>
    <t>II.5.</t>
  </si>
  <si>
    <r>
      <t>Liczba wyk. badań</t>
    </r>
    <r>
      <rPr>
        <b/>
        <vertAlign val="superscript"/>
        <sz val="9"/>
        <rFont val="Calibri"/>
        <family val="2"/>
        <charset val="238"/>
      </rPr>
      <t>4</t>
    </r>
  </si>
  <si>
    <r>
      <t>Koszty pracowni</t>
    </r>
    <r>
      <rPr>
        <b/>
        <vertAlign val="superscript"/>
        <sz val="9"/>
        <rFont val="Calibri"/>
        <family val="2"/>
        <charset val="238"/>
      </rPr>
      <t>5</t>
    </r>
    <r>
      <rPr>
        <b/>
        <sz val="9"/>
        <rFont val="Calibri"/>
        <family val="2"/>
        <charset val="238"/>
      </rPr>
      <t xml:space="preserve">        (zł)</t>
    </r>
  </si>
  <si>
    <t xml:space="preserve">Nazwa Pracow.; Laborat. </t>
  </si>
  <si>
    <t>II.6.</t>
  </si>
  <si>
    <r>
      <t>Pomocnicza działalność  niemedyczna</t>
    </r>
    <r>
      <rPr>
        <b/>
        <vertAlign val="superscript"/>
        <sz val="10"/>
        <color indexed="8"/>
        <rFont val="Calibri"/>
        <family val="2"/>
        <charset val="238"/>
      </rPr>
      <t>2</t>
    </r>
  </si>
  <si>
    <t>Ilość wykon. prac (zależn. od potrzeb)</t>
  </si>
  <si>
    <t>Ilość jednostek rozliczen.</t>
  </si>
  <si>
    <t xml:space="preserve">Średnie zatrudnienie </t>
  </si>
  <si>
    <t>Nazwa rodzaju</t>
  </si>
  <si>
    <t>II.7.</t>
  </si>
  <si>
    <t>Działalność bytowa</t>
  </si>
  <si>
    <t>Analiza zatrudnienia i kosztów zatrudnienia</t>
  </si>
  <si>
    <t>Nie wpisujemy danych w miejscach wprowadzonych formuł.</t>
  </si>
  <si>
    <t xml:space="preserve">Stan zatrudnienia </t>
  </si>
  <si>
    <t>Koszty w (zł)</t>
  </si>
  <si>
    <t xml:space="preserve">Przeciętne wynagrodzenie / m-c </t>
  </si>
  <si>
    <t>Zmiana (wyk.2025 r.-2024 r.)</t>
  </si>
  <si>
    <t xml:space="preserve">umowy o pracę (et.) </t>
  </si>
  <si>
    <t xml:space="preserve">kontrakty (et. przelicz.)    </t>
  </si>
  <si>
    <t xml:space="preserve">wynagrodzenie*                umowy o pracę </t>
  </si>
  <si>
    <t xml:space="preserve">kontrakty     </t>
  </si>
  <si>
    <t xml:space="preserve">umowy o pracę </t>
  </si>
  <si>
    <t>zatrudnienia</t>
  </si>
  <si>
    <t>przeciętnego wynagrodz.</t>
  </si>
  <si>
    <t>31.12.2024 r.</t>
  </si>
  <si>
    <t>31.12.2025 r.</t>
  </si>
  <si>
    <t>wyk. 2024 r.</t>
  </si>
  <si>
    <t>wyk. 2025 r.</t>
  </si>
  <si>
    <t>k.(8+10)-(7+9)</t>
  </si>
  <si>
    <t>k.(16-15)</t>
  </si>
  <si>
    <t>k.(18-17)</t>
  </si>
  <si>
    <t>Lekarze</t>
  </si>
  <si>
    <t>Lekarze - rezydenci, stażyści</t>
  </si>
  <si>
    <t>Pozost. personel med.</t>
  </si>
  <si>
    <t>Pozost. personel (niemed.)</t>
  </si>
  <si>
    <t>Administracja i dyrekcja</t>
  </si>
  <si>
    <t>Firmy zewnętrzne</t>
  </si>
  <si>
    <t>* bez umów zleceń oraz bez wynagrodzeń pozostałych (nagród jubileuszowych, odpraw emerytalnych i rentowych, innych - jednorazowych)</t>
  </si>
  <si>
    <t>SF-IK</t>
  </si>
  <si>
    <t>Sprawozdanie z wykonania planu finansowego instytucji kultury</t>
  </si>
  <si>
    <t xml:space="preserve">Wykonanie planu na 31.12.2024 r.   </t>
  </si>
  <si>
    <t xml:space="preserve">Wykonanie planu na 31.12.2025 r.   </t>
  </si>
  <si>
    <t>Wsk.wyk. planu w % 
(kol.6/kol.5)</t>
  </si>
  <si>
    <t xml:space="preserve"> Pierwotny 
na 01.01.2025 r.</t>
  </si>
  <si>
    <t>Po zmianach 
na 31.12.2025 r.</t>
  </si>
  <si>
    <t>Przychody na działalność podstawową</t>
  </si>
  <si>
    <t>dotacje na działalność statutową</t>
  </si>
  <si>
    <t>ze środków innych jednostek samorządu terytorialnego</t>
  </si>
  <si>
    <t>ze środków budżetu państwa</t>
  </si>
  <si>
    <t>dotacje na wskazane zadania</t>
  </si>
  <si>
    <t>z budżetu Województwa Kujawsko-Pomorskiego</t>
  </si>
  <si>
    <t>2.1.1.</t>
  </si>
  <si>
    <t>finansowane ze środków własnych Woj. Kujawsko-Pomorskiego</t>
  </si>
  <si>
    <t>2.1.2.</t>
  </si>
  <si>
    <t>finansowane z innych źródeł</t>
  </si>
  <si>
    <t>z budżetu innych jednostek samorządu terytorialnego</t>
  </si>
  <si>
    <t>z innych żródeł</t>
  </si>
  <si>
    <t>przychody ze świadczonych usług</t>
  </si>
  <si>
    <t>na rzecz Województwa Kujawsko-Pomorskiego i jego jedn. budżet.</t>
  </si>
  <si>
    <t>na rzecz wojewódzkich osób prawnych</t>
  </si>
  <si>
    <t>na rzecz pozostałych</t>
  </si>
  <si>
    <t>przychody z najmu i dzierżaw, reklam</t>
  </si>
  <si>
    <t>na realizację projektów współfinsowanych z UE</t>
  </si>
  <si>
    <t>pozostałe przychody, w tym:</t>
  </si>
  <si>
    <t>sprzedaż biletów</t>
  </si>
  <si>
    <t>sprzedaż programów i wydawnictw</t>
  </si>
  <si>
    <t>Zmiana stanu produktów</t>
  </si>
  <si>
    <t>środków trwałych finans. z otrzymanych dotacji do 31.12.2011 r.</t>
  </si>
  <si>
    <t>środków trwałych finans. z otrzymanych dotacji od 01.01.2012 r.</t>
  </si>
  <si>
    <t>śr.trwałych otrzym. nieodpł. od org. założyciel. do 31.12.2011 r.</t>
  </si>
  <si>
    <t>śr. trwałych otrzym. nieodpł. od org. założyciel. od 01.01.2012 r.</t>
  </si>
  <si>
    <t>śr. trwałych pozostałych otrzym. nieodpłatnie do 31.12.2011 r.</t>
  </si>
  <si>
    <t>śr. trwałych pozostałych otrzym. nieodpłatnie od 01.01.2012 r.</t>
  </si>
  <si>
    <t>Koszty w układzie kalkulacyjnym</t>
  </si>
  <si>
    <t>koszty działalności podstawowej</t>
  </si>
  <si>
    <t>koszty działalności pomocniczej</t>
  </si>
  <si>
    <t>koszty ogólnozakładowe i zarządu</t>
  </si>
  <si>
    <t>zużycie materiałów i energii</t>
  </si>
  <si>
    <t>zakupy zbiorów bibliotecznych (odpis. w koszty w m. zakupu)</t>
  </si>
  <si>
    <t>remontowe budynków</t>
  </si>
  <si>
    <t>konserwacja zbiorów muzealnych</t>
  </si>
  <si>
    <t xml:space="preserve">ochrona </t>
  </si>
  <si>
    <t>opłaty czynszowe z tytułu wynajmu</t>
  </si>
  <si>
    <t>pozostałe usługi</t>
  </si>
  <si>
    <t>wynagrodzenia (um. o pracę, um. zlecenia)</t>
  </si>
  <si>
    <t>wynagrodzenia administracji</t>
  </si>
  <si>
    <t>wynagrodzenia obsługi</t>
  </si>
  <si>
    <t>wynagrodzenia pracowników merytorycznych</t>
  </si>
  <si>
    <t xml:space="preserve">wynagrodzenia artystów </t>
  </si>
  <si>
    <t>honoraria artystów</t>
  </si>
  <si>
    <t>środków trwałych finans. ze środków własnych</t>
  </si>
  <si>
    <t>śr. trwałych otrzym. nieodpł. od organu założyciel. do 31.12.2011 r.</t>
  </si>
  <si>
    <t>10.5.</t>
  </si>
  <si>
    <t>śr. trwałych otrzym. nieodpł. od organu założyciel. od 01.01.2012 r.</t>
  </si>
  <si>
    <t>10.6.</t>
  </si>
  <si>
    <t>śr. trwałych pozostałych nie wykaz. w poz. 10.1.-10.5. do 31.12.2011 r.</t>
  </si>
  <si>
    <t>10.7.</t>
  </si>
  <si>
    <t>śr. trwałych pozostałych nie wykaz. w poz. 10.1.-10.5. od 01.01.2012 r.</t>
  </si>
  <si>
    <t>Wynik netto</t>
  </si>
  <si>
    <t>XVIII.</t>
  </si>
  <si>
    <r>
      <t xml:space="preserve">Wydatki na zakup muzealiów, zbiorów bibliotecznych </t>
    </r>
    <r>
      <rPr>
        <b/>
        <sz val="9"/>
        <rFont val="Calibri"/>
        <family val="2"/>
        <charset val="238"/>
      </rPr>
      <t>(ewidenc. w gr. 0 "Majątek Trwały")</t>
    </r>
  </si>
  <si>
    <t>Zatrudnienie - etaty</t>
  </si>
  <si>
    <t>obsługa</t>
  </si>
  <si>
    <t>pracownicy merytoryczni</t>
  </si>
  <si>
    <t>artyści</t>
  </si>
  <si>
    <t xml:space="preserve">Plan pierwotny          </t>
  </si>
  <si>
    <t xml:space="preserve">Plan po zmianach </t>
  </si>
  <si>
    <t xml:space="preserve">      w tym: wymagalne</t>
  </si>
  <si>
    <t>z tytułu wynajmu, reklam, dzierżaw</t>
  </si>
  <si>
    <t>z tytułu świadczonych usług</t>
  </si>
  <si>
    <t xml:space="preserve">      w tym: odpisy na należności sporne</t>
  </si>
  <si>
    <t xml:space="preserve">Różnica** poz. (I.1. - I.1. w tym: wymagalne) i poz. I.2.2. </t>
  </si>
  <si>
    <t>z tyt. pożyczek, kredytów - długoterminowe</t>
  </si>
  <si>
    <t>Różnica** poz. (II.1.a.1. + II.1.b.1.) i poz. II.2.2.</t>
  </si>
  <si>
    <t xml:space="preserve">Analiza wskaźnikowa (wybrane wskaźniki obliczone na podstawie wielkości pobranych z powyższego sprawozdania)  </t>
  </si>
  <si>
    <t xml:space="preserve">Wykonanie planu na 31.12.2024 r.                 </t>
  </si>
  <si>
    <t xml:space="preserve">Wykonanie planu na 31.12.2025 r.        </t>
  </si>
  <si>
    <t xml:space="preserve"> Pierwotny         </t>
  </si>
  <si>
    <t xml:space="preserve"> Po zmianach </t>
  </si>
  <si>
    <t>Wsk. kontroli kosztów administracyjn. (p.VIIIa.3./I+III+IV+V)</t>
  </si>
  <si>
    <t>SF-IK-W</t>
  </si>
  <si>
    <t>Analiza wydatków na wynagrodzenia instytucji kultury za 2025 r.</t>
  </si>
  <si>
    <t>w zł i gr</t>
  </si>
  <si>
    <t>lp.</t>
  </si>
  <si>
    <t>wyszczególnienie</t>
  </si>
  <si>
    <t xml:space="preserve">średnioroczna liczba etatów </t>
  </si>
  <si>
    <t>wynagrodzenia miesięczne</t>
  </si>
  <si>
    <t xml:space="preserve">inne jednorazowe wypłaty  </t>
  </si>
  <si>
    <t>nagrody         jubileuszowe</t>
  </si>
  <si>
    <t>razem osobowy fundusz płac  (4+5+6+7)</t>
  </si>
  <si>
    <t>zmiana wynagrodzenia miesięcznego           (III.-I.)</t>
  </si>
  <si>
    <t xml:space="preserve">honoraria pracowników własnych </t>
  </si>
  <si>
    <t xml:space="preserve">honoraria pracowników obcych </t>
  </si>
  <si>
    <t>bezosobowy fundusz płac prace zlecone pracowników własnych</t>
  </si>
  <si>
    <t>bezosobowy fundusz płac prace zlecone pracowników obcych</t>
  </si>
  <si>
    <t>Wykonanie za 2024 r. ogółem*, z tego:</t>
  </si>
  <si>
    <t>x</t>
  </si>
  <si>
    <t>dyrekcja</t>
  </si>
  <si>
    <t>kierownicy</t>
  </si>
  <si>
    <t>pracownicy techniczni</t>
  </si>
  <si>
    <t xml:space="preserve">pracownicy obsługi </t>
  </si>
  <si>
    <t>pracownicy administracji</t>
  </si>
  <si>
    <t>Koszty utworzenia rezerwy na świadczenia emerytalne i podobne :</t>
  </si>
  <si>
    <t>Plan na 2025 r. ogółem**, z tego:</t>
  </si>
  <si>
    <t>Wykonanie za 2025 r. ogółem***, z tego:</t>
  </si>
  <si>
    <t>Informacje dodatkowe:</t>
  </si>
  <si>
    <t>Wykonanie planu                    za 2024 r.</t>
  </si>
  <si>
    <t>Plan na                       2025 r.</t>
  </si>
  <si>
    <t>Wykonanie planu                     za 2025 r.</t>
  </si>
  <si>
    <t>Odprawy emerytalne - liczba pracowników:</t>
  </si>
  <si>
    <t>Nagrody jubileuszowe - liczba pracowników:</t>
  </si>
  <si>
    <t>Średnia płaca brutto</t>
  </si>
  <si>
    <t>Wykonanie planu za 2024 r.</t>
  </si>
  <si>
    <t>Plan na 2025 r.</t>
  </si>
  <si>
    <t>Wykonanie planu za 2025 r.</t>
  </si>
  <si>
    <t>Wsk. wyk. planu w %</t>
  </si>
  <si>
    <t>Dynamika %</t>
  </si>
  <si>
    <t>kol.4</t>
  </si>
  <si>
    <t>kol. 4 + kol. 10 + kol. 12</t>
  </si>
  <si>
    <t>na 1 etat bez dyrekcji</t>
  </si>
  <si>
    <t>* zgodnie ze sprawozdaniem z wykonania planu finansowego instytucji kultury za 2024 r.</t>
  </si>
  <si>
    <t>**  zgodnie z planem finansowym instytucji kultury na 2025 r. według stanu na dzień 31.12.2025 r.</t>
  </si>
  <si>
    <t>*** w oparciu o specyfikację</t>
  </si>
  <si>
    <t>pola zacieniowane do uzupełnienia</t>
  </si>
  <si>
    <t>Specyfikacja do załącznika SF-IK-W</t>
  </si>
  <si>
    <t>Kalkulacja wykonania wynagrodzeń pracowników instytucji kultury za 2025 r.</t>
  </si>
  <si>
    <t>1. Dyrekcja</t>
  </si>
  <si>
    <t>etaty</t>
  </si>
  <si>
    <t>wynagrodzenia jednorazowe</t>
  </si>
  <si>
    <t>dodatkowe wynagrodzenia</t>
  </si>
  <si>
    <t>ogółem (kol. 4 + kol. 12 + kol. 16)</t>
  </si>
  <si>
    <t>wynagrodzenie zasadnicze</t>
  </si>
  <si>
    <t>dodatek za wieloletnią pracę</t>
  </si>
  <si>
    <t>dodatek funkcyjny</t>
  </si>
  <si>
    <t>dodatek specjalny</t>
  </si>
  <si>
    <t>Fundusz nagród*</t>
  </si>
  <si>
    <t>Fundusz premiowania*</t>
  </si>
  <si>
    <t>inne**</t>
  </si>
  <si>
    <r>
      <t>inne*</t>
    </r>
    <r>
      <rPr>
        <b/>
        <vertAlign val="superscript"/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>***</t>
    </r>
  </si>
  <si>
    <t>honoraria</t>
  </si>
  <si>
    <t>umowy zlecenia, o dzieło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</si>
  <si>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</si>
  <si>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</si>
  <si>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</si>
  <si>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</si>
  <si>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</si>
  <si>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</si>
  <si>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</si>
  <si>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</si>
  <si>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</si>
  <si>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</si>
  <si>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 xml:space="preserve">listopad </t>
  </si>
  <si>
    <t>grudzień</t>
  </si>
  <si>
    <t>średniorocznie</t>
  </si>
  <si>
    <t>należy przedstawić szczegółową kalkulację dla wskazanych składników wynagrodzeń i wskazać podstawę ich naliczenia</t>
  </si>
  <si>
    <t>**</t>
  </si>
  <si>
    <t>należy opisać rodzaj wynagrodzenia ujętego w poz. "inne" i przedstawić szczegółową kalkulację</t>
  </si>
  <si>
    <t>***</t>
  </si>
  <si>
    <t>np. nagroda roczna przyznawana na podstawie ustawy o wynagradzaniu osób kierujących niektórymi podmiotami prawnymi</t>
  </si>
  <si>
    <t>2. Kierownicy</t>
  </si>
  <si>
    <t>inne*</t>
  </si>
  <si>
    <t>3. Pracownicy merytoryczni</t>
  </si>
  <si>
    <t>4. Pracownicy techniczni</t>
  </si>
  <si>
    <t>5. Pracownicy obsługi</t>
  </si>
  <si>
    <t>6. Pracownicy administracyjni</t>
  </si>
  <si>
    <t>ADz I-IK</t>
  </si>
  <si>
    <t>Analiza działalności instytucji kultury</t>
  </si>
  <si>
    <t>Nazwa Instytucji</t>
  </si>
  <si>
    <t>Analiza przychodów i kosztów wg rodzajów działalności</t>
  </si>
  <si>
    <r>
      <rPr>
        <b/>
        <i/>
        <vertAlign val="superscript"/>
        <sz val="9"/>
        <rFont val="Calibri"/>
        <family val="2"/>
        <charset val="238"/>
      </rPr>
      <t>1</t>
    </r>
    <r>
      <rPr>
        <b/>
        <i/>
        <sz val="9"/>
        <rFont val="Calibri"/>
        <family val="2"/>
        <charset val="238"/>
      </rPr>
      <t xml:space="preserve"> Nie wpisujemy danych w miejscach wprowadzonych formuł w części I.1, I.2,  podsumowania. Dane do podsumowań są pobierane automatycznie z podsumowań poszczególnych rodzajów działalności w dalszej części arkusza. </t>
    </r>
  </si>
  <si>
    <r>
      <t xml:space="preserve">2 </t>
    </r>
    <r>
      <rPr>
        <b/>
        <i/>
        <sz val="9"/>
        <rFont val="Calibri"/>
        <family val="2"/>
        <charset val="238"/>
      </rPr>
      <t xml:space="preserve">Arkusz analizy zaczynamy wypełniać  od p-ktu I.1.1. w zależności od rodzaju działalności Instytucji Kultury uwzględniając indywidualną strukturę organizacyjną.  W przypadku wystąpienia bardziej  rozbudowanej działalności statutowej Instytucji Kultury należy rozszerzyć odpowiedni rodzaj działalności poprzez wstawienie i dopisanie  kolejnych przedstawień, koncertów, wystaw, imprez itd.  zachowując zasadę przypisania odpowiednio przychodów i kosztów oraz należy zmienić odpowiadajace zmianom formuły podsumowań. </t>
    </r>
  </si>
  <si>
    <r>
      <rPr>
        <b/>
        <i/>
        <vertAlign val="superscript"/>
        <sz val="9"/>
        <rFont val="Calibri"/>
        <family val="2"/>
        <charset val="238"/>
      </rPr>
      <t xml:space="preserve">3 </t>
    </r>
    <r>
      <rPr>
        <b/>
        <i/>
        <sz val="9"/>
        <rFont val="Calibri"/>
        <family val="2"/>
        <charset val="238"/>
      </rPr>
      <t xml:space="preserve">Instytucje Kultury, które nie rozliczają  dotacji i kosztów zarządu na  poszczególne  rodzaje prowadzonej działalności (wiersze od I.1.1. do I.1.10. przedstawienia, koncerty, wystawy, imprezy itd.) wpisują je tylko w jednej pozycji w wierszu I.3. odpowiednio: dotacje w kol.3, koszty zarzadu w kol.4. natomiast  koszty bezpośrednie wpisują osobno dla każdego rodzaju prowadzonej działalności/przedsięwzięcia (w wierszach od I.1.1. do I.1.10.). </t>
    </r>
  </si>
  <si>
    <r>
      <t xml:space="preserve">Podsumowanie działalności statutowej </t>
    </r>
    <r>
      <rPr>
        <b/>
        <vertAlign val="superscript"/>
        <sz val="10"/>
        <rFont val="Calibri"/>
        <family val="2"/>
        <charset val="238"/>
      </rPr>
      <t>1</t>
    </r>
  </si>
  <si>
    <t>przedstawienia</t>
  </si>
  <si>
    <t>koncerty</t>
  </si>
  <si>
    <t>wystawy</t>
  </si>
  <si>
    <t xml:space="preserve">imprezy plenerowe i inne </t>
  </si>
  <si>
    <t xml:space="preserve">Razem działalność kulturalna </t>
  </si>
  <si>
    <t>działalność oświatowa</t>
  </si>
  <si>
    <t>działalność naukowa</t>
  </si>
  <si>
    <t>działalność biblioteczna</t>
  </si>
  <si>
    <t>działalność badawcza</t>
  </si>
  <si>
    <t>działalność konserwatorska</t>
  </si>
  <si>
    <r>
      <t xml:space="preserve">Razem działalność hotelarska, gastronomiczna i inna </t>
    </r>
    <r>
      <rPr>
        <b/>
        <vertAlign val="superscript"/>
        <sz val="10"/>
        <rFont val="Calibri"/>
        <family val="2"/>
        <charset val="238"/>
      </rPr>
      <t>1</t>
    </r>
  </si>
  <si>
    <t>I.3.</t>
  </si>
  <si>
    <r>
      <t xml:space="preserve">Dotacja statutowa / Koszty ogólnozakładowe i zarządu </t>
    </r>
    <r>
      <rPr>
        <b/>
        <vertAlign val="superscript"/>
        <sz val="10"/>
        <rFont val="Calibri"/>
        <family val="2"/>
        <charset val="238"/>
      </rPr>
      <t>3</t>
    </r>
  </si>
  <si>
    <r>
      <t xml:space="preserve"> Działalność statutowa - przedstawienia </t>
    </r>
    <r>
      <rPr>
        <b/>
        <vertAlign val="superscript"/>
        <sz val="10"/>
        <rFont val="Calibri"/>
        <family val="2"/>
        <charset val="238"/>
      </rPr>
      <t>2</t>
    </r>
  </si>
  <si>
    <t xml:space="preserve">  Nazwa przedstawienia</t>
  </si>
  <si>
    <t>I.1.2.</t>
  </si>
  <si>
    <r>
      <t xml:space="preserve"> Działalność statutowa - koncerty </t>
    </r>
    <r>
      <rPr>
        <b/>
        <vertAlign val="superscript"/>
        <sz val="10"/>
        <rFont val="Calibri"/>
        <family val="2"/>
        <charset val="238"/>
      </rPr>
      <t>2</t>
    </r>
  </si>
  <si>
    <t>Nazwa koncertu</t>
  </si>
  <si>
    <r>
      <t xml:space="preserve"> Działalność statutowa - wystawy </t>
    </r>
    <r>
      <rPr>
        <b/>
        <vertAlign val="superscript"/>
        <sz val="10"/>
        <color indexed="8"/>
        <rFont val="Calibri"/>
        <family val="2"/>
        <charset val="238"/>
      </rPr>
      <t>2</t>
    </r>
  </si>
  <si>
    <t>Nazwa wystawy</t>
  </si>
  <si>
    <r>
      <t xml:space="preserve"> Działalność statutowa - imprezy plenerowe </t>
    </r>
    <r>
      <rPr>
        <b/>
        <vertAlign val="superscript"/>
        <sz val="10"/>
        <rFont val="Calibri"/>
        <family val="2"/>
        <charset val="238"/>
      </rPr>
      <t>2</t>
    </r>
  </si>
  <si>
    <t>Nazwa imprezy</t>
  </si>
  <si>
    <r>
      <t xml:space="preserve"> Działalność statutowa - imprezy kulturalne inne </t>
    </r>
    <r>
      <rPr>
        <b/>
        <vertAlign val="superscript"/>
        <sz val="10"/>
        <rFont val="Calibri"/>
        <family val="2"/>
        <charset val="238"/>
      </rPr>
      <t>2</t>
    </r>
  </si>
  <si>
    <t>Inne - nazwa rodzaju</t>
  </si>
  <si>
    <t>I.1.6.</t>
  </si>
  <si>
    <r>
      <t xml:space="preserve"> Działalność oświatowa wg rodzaju </t>
    </r>
    <r>
      <rPr>
        <b/>
        <vertAlign val="superscript"/>
        <sz val="10"/>
        <rFont val="Calibri"/>
        <family val="2"/>
        <charset val="238"/>
      </rPr>
      <t>2</t>
    </r>
  </si>
  <si>
    <t xml:space="preserve">Sesje, kursy </t>
  </si>
  <si>
    <t>Seminaria</t>
  </si>
  <si>
    <t>Spotkania autorskie</t>
  </si>
  <si>
    <t>Warsztaty</t>
  </si>
  <si>
    <t>Działalność wydawnicza</t>
  </si>
  <si>
    <t>Stałe zajęcia edukacyjne</t>
  </si>
  <si>
    <t>Konferencje naukowe</t>
  </si>
  <si>
    <t>I.1.7.</t>
  </si>
  <si>
    <r>
      <t xml:space="preserve"> Działalność naukowa wg rodzaju </t>
    </r>
    <r>
      <rPr>
        <b/>
        <vertAlign val="superscript"/>
        <sz val="10"/>
        <rFont val="Calibri"/>
        <family val="2"/>
        <charset val="238"/>
      </rPr>
      <t>2</t>
    </r>
  </si>
  <si>
    <t>Nazwa działalności</t>
  </si>
  <si>
    <t>I.1.8.</t>
  </si>
  <si>
    <t>Działalność biblioteczna</t>
  </si>
  <si>
    <t>I.1.9.</t>
  </si>
  <si>
    <t>Działalność badawcza</t>
  </si>
  <si>
    <t>I.1.10.</t>
  </si>
  <si>
    <t>Działalność konserwatorska</t>
  </si>
  <si>
    <r>
      <t xml:space="preserve">Działalność hotelarska, gastronomiczna i inna </t>
    </r>
    <r>
      <rPr>
        <b/>
        <vertAlign val="superscript"/>
        <sz val="10"/>
        <color indexed="8"/>
        <rFont val="Calibri"/>
        <family val="2"/>
        <charset val="238"/>
      </rPr>
      <t>2</t>
    </r>
  </si>
  <si>
    <t>Działalność hotelarska</t>
  </si>
  <si>
    <t>Działalność gastronomiczna</t>
  </si>
  <si>
    <t>Wynajem, dzierżawa, reklama</t>
  </si>
  <si>
    <t xml:space="preserve">Nie wpisujemy danych w miejscach wprowadzonych formuł. Dane do pozycji I.4.1 pobierane są automatycznie z podsumowań, natomiast do pozycji od I.4.2. do I.4.7. wymagają wprowadzenia.                                                                                                                                                                                                                                                       Wynik finansowy netto wykazany w analizie ADz I - IK musi być zgodny z wynikiem finansowym wykazanym w sprawozdaniu SF - IK.                                      </t>
  </si>
  <si>
    <t xml:space="preserve">Sprzedaż produktów i usług </t>
  </si>
  <si>
    <t>Pokrycie amortyzacji (poz.VII. z SF-IK)</t>
  </si>
  <si>
    <t xml:space="preserve">Dyrektor Departamentu Merytorycznego                             </t>
  </si>
  <si>
    <t>............................................................</t>
  </si>
  <si>
    <t xml:space="preserve">        data                         podpis</t>
  </si>
  <si>
    <t>ADz II-IK</t>
  </si>
  <si>
    <t>Analiza działalności instytucji  kultury</t>
  </si>
  <si>
    <t>Analiza świadczonych usług</t>
  </si>
  <si>
    <t>Rodzaj działalności</t>
  </si>
  <si>
    <t xml:space="preserve"> Działalność kulturalna                                                  (przedstawienia , koncerty)</t>
  </si>
  <si>
    <t xml:space="preserve"> Liczba przedstawień, koncertów, imprez</t>
  </si>
  <si>
    <t xml:space="preserve"> w tym: festiwale, audycje muzyczne</t>
  </si>
  <si>
    <t>Liczba premier</t>
  </si>
  <si>
    <t>L. widzów, słuchaczy, uczestnik. Imprez</t>
  </si>
  <si>
    <t>w tym: l. widzów festiwali, słuch. aud. muzycz.</t>
  </si>
  <si>
    <t>Liczba miejsc na widowni</t>
  </si>
  <si>
    <t xml:space="preserve"> śr. liczba osób/przedstawieniu</t>
  </si>
  <si>
    <t xml:space="preserve"> wskaźnik śr. il. osób/ liczba miejsc</t>
  </si>
  <si>
    <t>Teatr im. W. Horzycy w Toruniu</t>
  </si>
  <si>
    <t>Kuj.-Pom. Teatr Muzyczny w Toruniu</t>
  </si>
  <si>
    <t>Filharmonia Pomorska w Bydgoszczy</t>
  </si>
  <si>
    <t>Opera NOVA w Bydgoszczy</t>
  </si>
  <si>
    <t>Ośrodek Chopinowski w Szafarni</t>
  </si>
  <si>
    <t>Pałac Lubostroń w Lubostroniu</t>
  </si>
  <si>
    <t xml:space="preserve"> Działalność kulturalna                               (wystawy, imprezy plenerowe)</t>
  </si>
  <si>
    <t xml:space="preserve">Liczba wystaw, ekspozycji </t>
  </si>
  <si>
    <t>Liczba imprez</t>
  </si>
  <si>
    <t>Liczba konkursów</t>
  </si>
  <si>
    <t>Liczba osób  zwiedzających</t>
  </si>
  <si>
    <t>Liczba uczestników imprez</t>
  </si>
  <si>
    <t>Liczba uczestników konkursów</t>
  </si>
  <si>
    <t xml:space="preserve"> śr. liczba osób/ wystawie</t>
  </si>
  <si>
    <t xml:space="preserve"> śr. liczba osób/ imprezie</t>
  </si>
  <si>
    <t>Muzeum Etnograficzne w Toruniu</t>
  </si>
  <si>
    <t>Muzeum Ziemi Kuj. i Dobrz. we Włocławku</t>
  </si>
  <si>
    <t>Muzeum Archeologiczne w Biskupinie</t>
  </si>
  <si>
    <t>Galeria i Oś. Plast. Twór. Dziecka w Toruniu</t>
  </si>
  <si>
    <t>Galeria Sztuki WOZOWNIA w Toruniu</t>
  </si>
  <si>
    <t>Woj. Ośrodek Animacji Kultury w Toruniu</t>
  </si>
  <si>
    <t>Kuj.-Pom. Centrum Kultury w Bydgoszczy</t>
  </si>
  <si>
    <t>Kuj.-Pom. Centrum Dziedzictwa w Toruniu</t>
  </si>
  <si>
    <t>Kuj.-Pom. Centrum Edukacji i Innowacji w Toruniu</t>
  </si>
  <si>
    <t>Wielkość księgozbioru</t>
  </si>
  <si>
    <t>Zbiory specjalne</t>
  </si>
  <si>
    <t>Liczba wypożyczeń</t>
  </si>
  <si>
    <t xml:space="preserve"> Liczba zrejestr. czytelników</t>
  </si>
  <si>
    <t>książki</t>
  </si>
  <si>
    <t>czasopisma</t>
  </si>
  <si>
    <t>zbior.specj.</t>
  </si>
  <si>
    <t>Woj. Bibl. Publ. - Książ. Kopernik. w Toruniu</t>
  </si>
  <si>
    <t>Woj. i Miej. Bibl. Publicz. w Bydgoszczy</t>
  </si>
  <si>
    <t xml:space="preserve"> Działalność wydawnicza</t>
  </si>
  <si>
    <t xml:space="preserve">Liczba tytułów </t>
  </si>
  <si>
    <t>Nakład w egzemplarzach</t>
  </si>
  <si>
    <t>katalogi</t>
  </si>
  <si>
    <t>foldery, plakaty</t>
  </si>
  <si>
    <t>inne wydawn.</t>
  </si>
  <si>
    <t xml:space="preserve"> Działalność oświatowa</t>
  </si>
  <si>
    <t>Liczba  sesji, seminariów, spotk. autor.</t>
  </si>
  <si>
    <t>L. uczestnik. sesji, semin. spotk. autor</t>
  </si>
  <si>
    <t>Liczba uczestnik. zajęć</t>
  </si>
  <si>
    <t xml:space="preserve">Liczba  prowadz. warsztatów </t>
  </si>
  <si>
    <t>Liczba uczestnik. warsztatów</t>
  </si>
  <si>
    <t xml:space="preserve"> śr. l. osób /spotkaniu</t>
  </si>
  <si>
    <t xml:space="preserve"> śr. l. osób /warsztat. i zajęciach</t>
  </si>
  <si>
    <t xml:space="preserve"> Działalność hotelarska</t>
  </si>
  <si>
    <t>Liczba dostępnych miejsc hotelowych</t>
  </si>
  <si>
    <t>Liczba gości hotelow.</t>
  </si>
  <si>
    <t>Liczba wykorzyst. dób hotel.</t>
  </si>
  <si>
    <t xml:space="preserve"> wskaźnik wykorzyst. miejsc hotelowych</t>
  </si>
  <si>
    <t>średni czas pobytu</t>
  </si>
  <si>
    <t xml:space="preserve"> Działalność gastronomiczna</t>
  </si>
  <si>
    <t>Liczba dostępnych miejsc</t>
  </si>
  <si>
    <t xml:space="preserve">Liczba gości (bez przyjęć) </t>
  </si>
  <si>
    <t>Liczba zorganizow  przyjęć, imprez</t>
  </si>
  <si>
    <t>Liczba uczestnik. przyjęć, imprez</t>
  </si>
  <si>
    <t xml:space="preserve"> wskaźnik wykorzyst. miejsc (bez przyjęć)</t>
  </si>
  <si>
    <t xml:space="preserve"> wskaźnik wykorzyst. miejsc (z przyjęciami)</t>
  </si>
  <si>
    <t>Zatrudnienie(et.) - stan na</t>
  </si>
  <si>
    <t>Zatrudnienie średnie(et.)</t>
  </si>
  <si>
    <t>Koszty wynagrodzeń*</t>
  </si>
  <si>
    <t>Przeciętne wynagrodz./m-c</t>
  </si>
  <si>
    <t>Administracja</t>
  </si>
  <si>
    <t>Obsługa</t>
  </si>
  <si>
    <t>Pracownicy merytoryczni</t>
  </si>
  <si>
    <t>Artyści</t>
  </si>
  <si>
    <t>* bez umów zlecenia oraz bez wynagrodzeń pozostałych (nagr.jubil.odpr.em.i rent.,inne - jedn.)</t>
  </si>
  <si>
    <t>SF-WORD</t>
  </si>
  <si>
    <t>Sprawozdanie z wykonania planu finansowego ośrodka ruchu drogowego</t>
  </si>
  <si>
    <t xml:space="preserve">Wykonanie planu na 31.12.2024 r. </t>
  </si>
  <si>
    <t xml:space="preserve">Wykonanie planu na 31.12.2025 r. </t>
  </si>
  <si>
    <t>Wsk. wyk. planu w % 
(kol.6/kol.5)</t>
  </si>
  <si>
    <t xml:space="preserve"> Pierwotny na 
01.01.2025 r.</t>
  </si>
  <si>
    <t>dotacja podmiotowa ze środków własnych Woj. Kuj.-Pom.</t>
  </si>
  <si>
    <t>dotacja celowa ze środków własnych Woj. Kuj.-Pom.</t>
  </si>
  <si>
    <t>przychody z prowadzonej działalności</t>
  </si>
  <si>
    <t>z opłat za przeprowadzone egzaminy</t>
  </si>
  <si>
    <t>z opłat za szkolenia</t>
  </si>
  <si>
    <t>z usług stacji diagnostycznej</t>
  </si>
  <si>
    <t>z tytułu czynszów, dzierżaw, reklam</t>
  </si>
  <si>
    <t>dotacje</t>
  </si>
  <si>
    <t>ze środków własnych Woj. Kuj.-Pom.</t>
  </si>
  <si>
    <t>2.5.</t>
  </si>
  <si>
    <t>na realizację projektów współfinansowanych z UE</t>
  </si>
  <si>
    <t>środków trwałych finans. z otrzymanych dotacji</t>
  </si>
  <si>
    <t>śr. trwałych otrzymanych nieodpłatnie od organu założyciel.</t>
  </si>
  <si>
    <t>śr. trwałych pozostałych otrzymanych nieodpłatnie</t>
  </si>
  <si>
    <t>paliwo</t>
  </si>
  <si>
    <t>zakupy wyposażenia</t>
  </si>
  <si>
    <t xml:space="preserve">zużycie energii </t>
  </si>
  <si>
    <t>naprawy i remonty samochodów</t>
  </si>
  <si>
    <t>wynajem pomieszczeń</t>
  </si>
  <si>
    <t>ochrona</t>
  </si>
  <si>
    <t xml:space="preserve">pozostałe </t>
  </si>
  <si>
    <t>4.1.</t>
  </si>
  <si>
    <t>4.2.</t>
  </si>
  <si>
    <t xml:space="preserve">wynagrodzenia obsługi </t>
  </si>
  <si>
    <t>4.3.</t>
  </si>
  <si>
    <t>wynagrodzenia egzaminatorów</t>
  </si>
  <si>
    <t>4.4.</t>
  </si>
  <si>
    <t>4.5.</t>
  </si>
  <si>
    <t>9.3.</t>
  </si>
  <si>
    <t>9.4.</t>
  </si>
  <si>
    <t>śr.trwałych pozostałych nie wykazanych w poz. 9.1.-9.3.</t>
  </si>
  <si>
    <t>Koszty BRD</t>
  </si>
  <si>
    <t>wynagrodzenia (umowa o pracę)</t>
  </si>
  <si>
    <t>wynagrodzenia (umowa zlecenie, umowa o dzieło)</t>
  </si>
  <si>
    <t xml:space="preserve">Planowany stan 
na  31.12.2025 r.          </t>
  </si>
  <si>
    <t>egzaminatorzy</t>
  </si>
  <si>
    <t>BRD</t>
  </si>
  <si>
    <t xml:space="preserve">         w tym: wymagalne</t>
  </si>
  <si>
    <t xml:space="preserve">Wykonanie planu 
na 31.12.2024 r.                 </t>
  </si>
  <si>
    <t>Wsk. kontroli kosztów administracyjnych (p.VIIIa.3./I+III+IV+V)</t>
  </si>
  <si>
    <t>Dyrektor Jednoski</t>
  </si>
  <si>
    <t>ADz I-WORD</t>
  </si>
  <si>
    <t>Analiza działalności ośrodka ruchu drogowego</t>
  </si>
  <si>
    <t xml:space="preserve">  </t>
  </si>
  <si>
    <t>I. Analiza przychodów i kosztów wg rodzajów działalności</t>
  </si>
  <si>
    <t>Działalność podstawowa</t>
  </si>
  <si>
    <t>Egzaminy</t>
  </si>
  <si>
    <t>Szkolenia</t>
  </si>
  <si>
    <t>Usługi</t>
  </si>
  <si>
    <t xml:space="preserve">Wynajem </t>
  </si>
  <si>
    <t>Pozostała działalność</t>
  </si>
  <si>
    <t>Koszty ogólnozakładowe i zarządu</t>
  </si>
  <si>
    <t>Razem działalność podstawowa</t>
  </si>
  <si>
    <t>Sprzedaż produktów i usług</t>
  </si>
  <si>
    <t>Wynik z działalności gospodarczej</t>
  </si>
  <si>
    <t>Działalność w zakresie BRD</t>
  </si>
  <si>
    <t>II. Analiza kosztów działalności w zakresie BRD</t>
  </si>
  <si>
    <t>Działania systemowe</t>
  </si>
  <si>
    <t>Edukacja i komunik. ze społeczeństwem</t>
  </si>
  <si>
    <t>Nadzór i kontrola ruchu</t>
  </si>
  <si>
    <t>Infrastruktura drogowa</t>
  </si>
  <si>
    <t>Ratownictwo drogowe</t>
  </si>
  <si>
    <t>Pozostałe działania BRD</t>
  </si>
  <si>
    <t>*  W przypadku braku  danych na poszczególne działania należy wypełnić  kol. 8 koszty ogółem</t>
  </si>
  <si>
    <t>**  W zakresie wydatków inwestycyjnych należy wypełnić od kol.3 do kol.7</t>
  </si>
  <si>
    <r>
      <t>Koszty w układzie rodzajowym</t>
    </r>
    <r>
      <rPr>
        <sz val="10"/>
        <rFont val="Calibri"/>
        <family val="2"/>
        <charset val="238"/>
      </rPr>
      <t>*</t>
    </r>
  </si>
  <si>
    <t>materiały</t>
  </si>
  <si>
    <t>energia elektr., c.o.</t>
  </si>
  <si>
    <t>wynagrodzenia (um. o pracę, zlec.)</t>
  </si>
  <si>
    <t>umowy o pracę</t>
  </si>
  <si>
    <r>
      <t>Wydatki inwestycyjne</t>
    </r>
    <r>
      <rPr>
        <sz val="10"/>
        <rFont val="Calibri"/>
        <family val="2"/>
        <charset val="238"/>
      </rPr>
      <t xml:space="preserve"> **</t>
    </r>
  </si>
  <si>
    <t>zakupy nowego sprzętu i wyposażenia</t>
  </si>
  <si>
    <t>ADz II-WORD</t>
  </si>
  <si>
    <t>Analiza porównawcza działalności ośrodka ruchu drogowego</t>
  </si>
  <si>
    <t>Wykonanie na 31.12.2024 r.</t>
  </si>
  <si>
    <t>Różnica</t>
  </si>
  <si>
    <t xml:space="preserve"> Działalność egzaminacyjna</t>
  </si>
  <si>
    <t xml:space="preserve"> Liczba egzaminów </t>
  </si>
  <si>
    <t>Liczba osób egzaminow.</t>
  </si>
  <si>
    <t>Zdawalność egzaminów</t>
  </si>
  <si>
    <t xml:space="preserve"> Liczby egzaminów  (kol.6-kol.3)</t>
  </si>
  <si>
    <t>Liczby osób egzaminow. (kol.7-kol.4)</t>
  </si>
  <si>
    <t xml:space="preserve">Egzamin teoretyczny </t>
  </si>
  <si>
    <t>Kategoria A</t>
  </si>
  <si>
    <t>Kategoria B</t>
  </si>
  <si>
    <t>Kategoria C</t>
  </si>
  <si>
    <t>Kategoria D</t>
  </si>
  <si>
    <t>Kategoria T</t>
  </si>
  <si>
    <t>Kategoria B+E</t>
  </si>
  <si>
    <t>Kategoria C+E</t>
  </si>
  <si>
    <t>Kategoria A1</t>
  </si>
  <si>
    <t>Kategoria B1</t>
  </si>
  <si>
    <t>Liczba egzaminatorów</t>
  </si>
  <si>
    <t>śr. liczba osób egzamin. /egzaminat.</t>
  </si>
  <si>
    <t>Egzamin praktyczny</t>
  </si>
  <si>
    <t xml:space="preserve"> Działalność szkoleniowa</t>
  </si>
  <si>
    <t>Liczba wykon. szkoleń</t>
  </si>
  <si>
    <t>Liczba osób  szkolonych</t>
  </si>
  <si>
    <t>śr. liczba osób na szkoleniu</t>
  </si>
  <si>
    <t>Liczby wyk.szkol. (kol.6-kol.3)</t>
  </si>
  <si>
    <t>Liczby osób szkolonych      (kol.7-kol.4)</t>
  </si>
  <si>
    <t>Dla kier. narusz.przepisy ruch.drog.</t>
  </si>
  <si>
    <t>Szkol. w zakresie kierow.ruch.drog.</t>
  </si>
  <si>
    <t>Kurs kwalif.- kand. na egzaminator.</t>
  </si>
  <si>
    <t xml:space="preserve">K.doksz. kier.wykon. transp.drog. </t>
  </si>
  <si>
    <t>Kurs kwalif.- instr. nauki jazdy</t>
  </si>
  <si>
    <t xml:space="preserve">K.doksz. kier.poj. przew.tow. nieb. </t>
  </si>
  <si>
    <t>Kurs kand. na diagnostów sam.</t>
  </si>
  <si>
    <t>Szkolenia z BRD</t>
  </si>
  <si>
    <t>Szkolenia pozostałe</t>
  </si>
  <si>
    <t>Działalność usługowa</t>
  </si>
  <si>
    <t>Liczba wykon.usług</t>
  </si>
  <si>
    <t>Stacja diagnostyczna</t>
  </si>
  <si>
    <t>Pozostałe usługi</t>
  </si>
  <si>
    <t>Zatrudnienie(et.) średnie</t>
  </si>
  <si>
    <t>Koszty wynagrodzeń.*(zł)</t>
  </si>
  <si>
    <t xml:space="preserve"> Przeciętne wynagrodz./m-c</t>
  </si>
  <si>
    <t>Egzaminatorzy</t>
  </si>
  <si>
    <t>* bez umów zlecenia oraz bez wynagrodzeń pozostałych (nagród jubileusz., odpraw emerytalno-rentowych, inne - jednorazowe.)</t>
  </si>
  <si>
    <t>Załącznik nr 1 do uchwały Nr 90/4211/26
Zarządu Województwa Kujawsko-Pomorskiego 
z dnia 21.01.2026 r.</t>
  </si>
  <si>
    <t>Tabela SF-ZB do Załącznika nr 1
do uchwały Nr 90/4211/26 Zarządu Województwa Kujawsko-Pomorskiego 
z dnia 21.01.2026 r.</t>
  </si>
  <si>
    <t>Tabela SF-ZWN do Załącznika nr 1
do uchwały Nr 90/4211/26 Zarządu Województwa Kujawsko-Pomorskiego z dnia 21.01.2026 r.</t>
  </si>
  <si>
    <t>Załącznik nr 2 do uchwały Nr 90/4211/26
Zarządu Województwa Kujawsko-Pomorskiego 
z dnia  21.01.2026 r.</t>
  </si>
  <si>
    <t>Załącznik nr 3 do uchwały Nr 90/4211/26</t>
  </si>
  <si>
    <t>z dnia 21.01.2026 r.</t>
  </si>
  <si>
    <t>Załącznik nr 4 do uchwały Nr 90/4211/26</t>
  </si>
  <si>
    <t>Załącznik nr 5 do uchwały Nr 90/4211/26</t>
  </si>
  <si>
    <t>Załącznik nr 6 do uchwały Nr 90/4211/26</t>
  </si>
  <si>
    <t>Załącznik nr 7 do uchwały Nr 90/4211/26</t>
  </si>
  <si>
    <t>Załącznik nr 8 do uchwały Nr 90/4211/26</t>
  </si>
  <si>
    <t>Załącznik nr 9 do uchwały Nr 90/4211/26</t>
  </si>
  <si>
    <t>Załącznik nr 10 do uchwały Nr 90/4211/26</t>
  </si>
  <si>
    <t>Załącznik nr 11 do uchwały Nr 90/4211/26</t>
  </si>
  <si>
    <t>Załącznik nr 12 do uchwały Nr 90/4211/26
Zarządu Województwa Kujawsko-Pomorskiego 
z dnia 21.01.2026 r.</t>
  </si>
  <si>
    <t>Załącznik nr 13 do uchwały Nr 90/4211/26
Zarządu Województwa Kujawsko-Pomorskiego 
z dnia 21.01.2026 r.</t>
  </si>
  <si>
    <t>Załącznik nr 14 do uchwały Nr 90/4211/26</t>
  </si>
  <si>
    <t xml:space="preserve">z dnia 21.01.2026 r. </t>
  </si>
  <si>
    <t>Załącznik nr 15 do uchwały Nr 90/4211/26</t>
  </si>
  <si>
    <t xml:space="preserve">Załącznik nr 16 do uchwały Nr 90/4211/26 </t>
  </si>
  <si>
    <t>Załącznik nr 17 do uchwały Nr 90/4211/26</t>
  </si>
  <si>
    <t>Załącznik nr 18 do uchwały Nr 90/4211/26</t>
  </si>
  <si>
    <t>Załącznik nr 19 do uchwały Nr 90/4211/26</t>
  </si>
  <si>
    <t>Załącznik nr 20 do uchwały Nr 90/4211/26</t>
  </si>
  <si>
    <t>Załącznik nr 21 do uchwały Nr 90/4211/26</t>
  </si>
  <si>
    <t>Załącznik nr 22 do uchwały Nr 90/4211/26</t>
  </si>
  <si>
    <t xml:space="preserve">Załącznik nr 23 do uchwały Nr 90/4211/26 </t>
  </si>
  <si>
    <t>Załącznik nr 24 do uchwały Nr 90/4211/26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</si>
</sst>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#,##0.0;[Red]\-#,##0.0"/>
    <numFmt numFmtId="167" formatCode="#,##0&quot;,-&quot;;[Red]&quot;-&quot;#,##0&quot;,-&quot;"/>
    <numFmt numFmtId="168" formatCode="#,##0.00&quot;,-&quot;;[Red]&quot;-&quot;#,##0.00&quot;,-&quot;"/>
    <numFmt numFmtId="169" formatCode="#,##0.00_ ;\-#,##0.00\ "/>
  </numFmts>
  <fonts count="8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MS Sans Serif"/>
      <family val="2"/>
      <charset val="238"/>
    </font>
    <font>
      <sz val="10"/>
      <name val="Arial PL"/>
    </font>
    <font>
      <sz val="9"/>
      <name val="Arial CE"/>
      <family val="2"/>
      <charset val="238"/>
    </font>
    <font>
      <sz val="10"/>
      <name val="Times New Roman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u/>
      <sz val="10"/>
      <color indexed="8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7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bscript"/>
      <sz val="12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i/>
      <vertAlign val="superscript"/>
      <sz val="9"/>
      <name val="Calibri"/>
      <family val="2"/>
      <charset val="238"/>
    </font>
    <font>
      <b/>
      <i/>
      <sz val="9"/>
      <name val="Calibri"/>
      <family val="2"/>
      <charset val="238"/>
    </font>
    <font>
      <b/>
      <i/>
      <vertAlign val="superscript"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0"/>
      <color indexed="9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b/>
      <i/>
      <sz val="12"/>
      <color indexed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i/>
      <vertAlign val="superscript"/>
      <sz val="10"/>
      <name val="Calibri"/>
      <family val="2"/>
      <charset val="238"/>
    </font>
    <font>
      <b/>
      <vertAlign val="superscript"/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name val="Arial CE"/>
      <charset val="238"/>
    </font>
    <font>
      <i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12">
    <xf numFmtId="0" fontId="0" fillId="0" borderId="0"/>
    <xf numFmtId="166" fontId="6" fillId="0" borderId="0"/>
    <xf numFmtId="165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4" fontId="10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/>
    <xf numFmtId="0" fontId="1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8" fillId="0" borderId="0"/>
    <xf numFmtId="0" fontId="7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2" fillId="0" borderId="0">
      <alignment vertical="center"/>
    </xf>
    <xf numFmtId="0" fontId="14" fillId="0" borderId="0"/>
    <xf numFmtId="0" fontId="4" fillId="0" borderId="0"/>
    <xf numFmtId="10" fontId="11" fillId="2" borderId="1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3" fontId="3" fillId="3" borderId="2"/>
    <xf numFmtId="3" fontId="5" fillId="3" borderId="2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" fontId="3" fillId="3" borderId="2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3" fillId="0" borderId="0"/>
    <xf numFmtId="0" fontId="2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" fillId="0" borderId="0"/>
    <xf numFmtId="3" fontId="10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</cellStyleXfs>
  <cellXfs count="1675">
    <xf numFmtId="0" fontId="0" fillId="0" borderId="0" xfId="0"/>
    <xf numFmtId="0" fontId="15" fillId="0" borderId="0" xfId="44" applyFont="1"/>
    <xf numFmtId="0" fontId="16" fillId="0" borderId="0" xfId="44" applyFont="1"/>
    <xf numFmtId="0" fontId="15" fillId="0" borderId="0" xfId="96" applyFont="1" applyAlignment="1">
      <alignment horizontal="left"/>
    </xf>
    <xf numFmtId="0" fontId="15" fillId="0" borderId="0" xfId="96" applyFont="1"/>
    <xf numFmtId="0" fontId="17" fillId="0" borderId="0" xfId="96" applyFont="1"/>
    <xf numFmtId="0" fontId="16" fillId="0" borderId="0" xfId="96" applyFont="1"/>
    <xf numFmtId="0" fontId="19" fillId="0" borderId="0" xfId="44" applyFont="1"/>
    <xf numFmtId="0" fontId="19" fillId="0" borderId="0" xfId="44" applyFont="1" applyAlignment="1">
      <alignment wrapText="1"/>
    </xf>
    <xf numFmtId="0" fontId="21" fillId="0" borderId="0" xfId="56" applyFont="1"/>
    <xf numFmtId="0" fontId="21" fillId="0" borderId="0" xfId="44" applyFont="1" applyAlignment="1">
      <alignment vertical="center"/>
    </xf>
    <xf numFmtId="164" fontId="21" fillId="0" borderId="0" xfId="44" applyNumberFormat="1" applyFont="1" applyAlignment="1">
      <alignment vertical="center"/>
    </xf>
    <xf numFmtId="0" fontId="21" fillId="0" borderId="0" xfId="44" applyFont="1" applyAlignment="1">
      <alignment horizontal="center" vertical="center"/>
    </xf>
    <xf numFmtId="0" fontId="22" fillId="0" borderId="2" xfId="44" applyFont="1" applyBorder="1" applyAlignment="1">
      <alignment horizontal="left" vertical="center"/>
    </xf>
    <xf numFmtId="0" fontId="23" fillId="0" borderId="17" xfId="44" applyFont="1" applyBorder="1" applyAlignment="1">
      <alignment horizontal="center" vertical="center" wrapText="1"/>
    </xf>
    <xf numFmtId="0" fontId="24" fillId="0" borderId="17" xfId="44" applyFont="1" applyBorder="1" applyAlignment="1">
      <alignment horizontal="center" vertical="center" wrapText="1"/>
    </xf>
    <xf numFmtId="0" fontId="21" fillId="0" borderId="2" xfId="44" applyFont="1" applyBorder="1" applyAlignment="1">
      <alignment vertical="center" wrapText="1"/>
    </xf>
    <xf numFmtId="0" fontId="24" fillId="0" borderId="18" xfId="44" applyFont="1" applyBorder="1" applyAlignment="1">
      <alignment vertical="center" wrapText="1"/>
    </xf>
    <xf numFmtId="4" fontId="24" fillId="0" borderId="2" xfId="44" applyNumberFormat="1" applyFont="1" applyBorder="1" applyAlignment="1">
      <alignment horizontal="right" vertical="center"/>
    </xf>
    <xf numFmtId="4" fontId="20" fillId="0" borderId="2" xfId="44" applyNumberFormat="1" applyFont="1" applyBorder="1" applyAlignment="1">
      <alignment vertical="center"/>
    </xf>
    <xf numFmtId="4" fontId="20" fillId="4" borderId="2" xfId="44" applyNumberFormat="1" applyFont="1" applyFill="1" applyBorder="1" applyAlignment="1">
      <alignment horizontal="center" vertical="center"/>
    </xf>
    <xf numFmtId="4" fontId="20" fillId="4" borderId="2" xfId="44" applyNumberFormat="1" applyFont="1" applyFill="1" applyBorder="1" applyAlignment="1">
      <alignment horizontal="right" vertical="center"/>
    </xf>
    <xf numFmtId="0" fontId="26" fillId="0" borderId="18" xfId="44" applyFont="1" applyBorder="1" applyAlignment="1">
      <alignment vertical="center" wrapText="1"/>
    </xf>
    <xf numFmtId="4" fontId="26" fillId="0" borderId="2" xfId="44" applyNumberFormat="1" applyFont="1" applyBorder="1" applyAlignment="1">
      <alignment horizontal="right" vertical="center"/>
    </xf>
    <xf numFmtId="4" fontId="21" fillId="4" borderId="2" xfId="44" applyNumberFormat="1" applyFont="1" applyFill="1" applyBorder="1" applyAlignment="1">
      <alignment horizontal="center" vertical="center"/>
    </xf>
    <xf numFmtId="4" fontId="24" fillId="4" borderId="2" xfId="44" applyNumberFormat="1" applyFont="1" applyFill="1" applyBorder="1" applyAlignment="1">
      <alignment horizontal="right" vertical="center"/>
    </xf>
    <xf numFmtId="4" fontId="21" fillId="0" borderId="2" xfId="44" applyNumberFormat="1" applyFont="1" applyBorder="1" applyAlignment="1">
      <alignment vertical="center"/>
    </xf>
    <xf numFmtId="0" fontId="21" fillId="0" borderId="2" xfId="44" applyFont="1" applyBorder="1" applyAlignment="1">
      <alignment vertical="center"/>
    </xf>
    <xf numFmtId="4" fontId="20" fillId="4" borderId="2" xfId="44" applyNumberFormat="1" applyFont="1" applyFill="1" applyBorder="1" applyAlignment="1">
      <alignment vertical="center"/>
    </xf>
    <xf numFmtId="4" fontId="26" fillId="4" borderId="2" xfId="44" applyNumberFormat="1" applyFont="1" applyFill="1" applyBorder="1" applyAlignment="1">
      <alignment horizontal="right" vertical="center"/>
    </xf>
    <xf numFmtId="0" fontId="26" fillId="0" borderId="18" xfId="56" applyFont="1" applyBorder="1" applyAlignment="1">
      <alignment vertical="center" wrapText="1"/>
    </xf>
    <xf numFmtId="4" fontId="21" fillId="5" borderId="2" xfId="44" applyNumberFormat="1" applyFont="1" applyFill="1" applyBorder="1" applyAlignment="1">
      <alignment vertical="center"/>
    </xf>
    <xf numFmtId="0" fontId="21" fillId="0" borderId="2" xfId="44" applyFont="1" applyBorder="1" applyAlignment="1">
      <alignment horizontal="left" vertical="center"/>
    </xf>
    <xf numFmtId="4" fontId="26" fillId="0" borderId="2" xfId="44" applyNumberFormat="1" applyFont="1" applyBorder="1" applyAlignment="1">
      <alignment vertical="center"/>
    </xf>
    <xf numFmtId="0" fontId="21" fillId="0" borderId="10" xfId="44" applyFont="1" applyBorder="1" applyAlignment="1">
      <alignment vertical="center"/>
    </xf>
    <xf numFmtId="0" fontId="15" fillId="0" borderId="0" xfId="69" applyFont="1"/>
    <xf numFmtId="0" fontId="21" fillId="0" borderId="0" xfId="44" applyFont="1"/>
    <xf numFmtId="0" fontId="24" fillId="0" borderId="19" xfId="44" applyFont="1" applyBorder="1" applyAlignment="1">
      <alignment vertical="center" wrapText="1"/>
    </xf>
    <xf numFmtId="0" fontId="27" fillId="2" borderId="0" xfId="44" applyFont="1" applyFill="1"/>
    <xf numFmtId="0" fontId="27" fillId="0" borderId="0" xfId="44" applyFont="1"/>
    <xf numFmtId="0" fontId="19" fillId="0" borderId="0" xfId="44" applyFont="1" applyAlignment="1">
      <alignment horizontal="left"/>
    </xf>
    <xf numFmtId="0" fontId="21" fillId="0" borderId="0" xfId="44" applyFont="1" applyAlignment="1">
      <alignment horizontal="center"/>
    </xf>
    <xf numFmtId="0" fontId="18" fillId="0" borderId="0" xfId="44" applyFont="1" applyAlignment="1">
      <alignment horizontal="left"/>
    </xf>
    <xf numFmtId="0" fontId="19" fillId="0" borderId="0" xfId="44" applyFont="1" applyAlignment="1">
      <alignment horizontal="left" wrapText="1"/>
    </xf>
    <xf numFmtId="0" fontId="28" fillId="0" borderId="0" xfId="54" applyFont="1" applyAlignment="1">
      <alignment horizontal="center"/>
    </xf>
    <xf numFmtId="0" fontId="28" fillId="0" borderId="0" xfId="54" applyFont="1"/>
    <xf numFmtId="0" fontId="29" fillId="0" borderId="0" xfId="54" applyFont="1"/>
    <xf numFmtId="0" fontId="30" fillId="0" borderId="0" xfId="54" applyFont="1" applyAlignment="1">
      <alignment wrapText="1"/>
    </xf>
    <xf numFmtId="0" fontId="29" fillId="0" borderId="0" xfId="54" applyFont="1" applyAlignment="1">
      <alignment horizontal="center" wrapText="1"/>
    </xf>
    <xf numFmtId="0" fontId="29" fillId="0" borderId="0" xfId="54" applyFont="1" applyAlignment="1">
      <alignment horizontal="center"/>
    </xf>
    <xf numFmtId="0" fontId="28" fillId="0" borderId="0" xfId="54" applyFont="1" applyAlignment="1">
      <alignment vertical="center"/>
    </xf>
    <xf numFmtId="0" fontId="31" fillId="0" borderId="2" xfId="54" applyFont="1" applyBorder="1" applyAlignment="1">
      <alignment horizontal="center" vertical="center" wrapText="1"/>
    </xf>
    <xf numFmtId="0" fontId="31" fillId="0" borderId="0" xfId="54" applyFont="1" applyAlignment="1">
      <alignment horizontal="center" vertical="center" wrapText="1"/>
    </xf>
    <xf numFmtId="0" fontId="32" fillId="0" borderId="3" xfId="54" applyFont="1" applyBorder="1" applyAlignment="1">
      <alignment horizontal="center" vertical="center"/>
    </xf>
    <xf numFmtId="0" fontId="32" fillId="0" borderId="2" xfId="54" applyFont="1" applyBorder="1" applyAlignment="1">
      <alignment vertical="center"/>
    </xf>
    <xf numFmtId="0" fontId="32" fillId="0" borderId="4" xfId="54" applyFont="1" applyBorder="1" applyAlignment="1">
      <alignment vertical="center"/>
    </xf>
    <xf numFmtId="4" fontId="32" fillId="0" borderId="2" xfId="54" applyNumberFormat="1" applyFont="1" applyBorder="1" applyAlignment="1">
      <alignment horizontal="right" vertical="center"/>
    </xf>
    <xf numFmtId="0" fontId="32" fillId="0" borderId="0" xfId="54" applyFont="1" applyAlignment="1">
      <alignment vertical="center"/>
    </xf>
    <xf numFmtId="0" fontId="32" fillId="0" borderId="0" xfId="54" applyFont="1"/>
    <xf numFmtId="4" fontId="34" fillId="0" borderId="2" xfId="54" applyNumberFormat="1" applyFont="1" applyBorder="1" applyAlignment="1">
      <alignment horizontal="right" vertical="top"/>
    </xf>
    <xf numFmtId="0" fontId="34" fillId="0" borderId="0" xfId="54" applyFont="1"/>
    <xf numFmtId="0" fontId="34" fillId="0" borderId="3" xfId="54" applyFont="1" applyBorder="1" applyAlignment="1">
      <alignment horizontal="right" vertical="top"/>
    </xf>
    <xf numFmtId="0" fontId="32" fillId="0" borderId="2" xfId="54" applyFont="1" applyBorder="1" applyAlignment="1">
      <alignment horizontal="left" vertical="center"/>
    </xf>
    <xf numFmtId="4" fontId="31" fillId="0" borderId="2" xfId="54" applyNumberFormat="1" applyFont="1" applyBorder="1" applyAlignment="1">
      <alignment horizontal="right" vertical="center" wrapText="1"/>
    </xf>
    <xf numFmtId="0" fontId="34" fillId="0" borderId="2" xfId="54" applyFont="1" applyBorder="1" applyAlignment="1">
      <alignment horizontal="center" vertical="top"/>
    </xf>
    <xf numFmtId="0" fontId="34" fillId="0" borderId="6" xfId="54" applyFont="1" applyBorder="1" applyAlignment="1">
      <alignment horizontal="center" vertical="top"/>
    </xf>
    <xf numFmtId="0" fontId="34" fillId="0" borderId="16" xfId="54" applyFont="1" applyBorder="1" applyAlignment="1">
      <alignment horizontal="center" vertical="top"/>
    </xf>
    <xf numFmtId="4" fontId="34" fillId="0" borderId="2" xfId="54" applyNumberFormat="1" applyFont="1" applyBorder="1" applyAlignment="1">
      <alignment horizontal="right" vertical="top" wrapText="1"/>
    </xf>
    <xf numFmtId="4" fontId="34" fillId="0" borderId="7" xfId="54" applyNumberFormat="1" applyFont="1" applyBorder="1" applyAlignment="1">
      <alignment horizontal="right" vertical="top" wrapText="1"/>
    </xf>
    <xf numFmtId="0" fontId="34" fillId="0" borderId="0" xfId="54" applyFont="1" applyAlignment="1">
      <alignment wrapText="1"/>
    </xf>
    <xf numFmtId="4" fontId="34" fillId="0" borderId="6" xfId="54" applyNumberFormat="1" applyFont="1" applyBorder="1" applyAlignment="1">
      <alignment horizontal="right" vertical="top" wrapText="1"/>
    </xf>
    <xf numFmtId="4" fontId="34" fillId="0" borderId="16" xfId="54" applyNumberFormat="1" applyFont="1" applyBorder="1" applyAlignment="1">
      <alignment horizontal="right" vertical="top" wrapText="1"/>
    </xf>
    <xf numFmtId="0" fontId="34" fillId="0" borderId="3" xfId="54" applyFont="1" applyBorder="1" applyAlignment="1">
      <alignment horizontal="center" vertical="top"/>
    </xf>
    <xf numFmtId="4" fontId="34" fillId="0" borderId="3" xfId="54" applyNumberFormat="1" applyFont="1" applyBorder="1" applyAlignment="1">
      <alignment horizontal="right" vertical="top" wrapText="1"/>
    </xf>
    <xf numFmtId="0" fontId="34" fillId="0" borderId="2" xfId="54" applyFont="1" applyBorder="1" applyAlignment="1">
      <alignment horizontal="center" vertical="top" wrapText="1"/>
    </xf>
    <xf numFmtId="0" fontId="34" fillId="0" borderId="0" xfId="54" applyFont="1" applyAlignment="1">
      <alignment horizontal="right" vertical="top"/>
    </xf>
    <xf numFmtId="0" fontId="34" fillId="0" borderId="0" xfId="54" applyFont="1" applyAlignment="1">
      <alignment horizontal="left" vertical="top" wrapText="1"/>
    </xf>
    <xf numFmtId="0" fontId="37" fillId="0" borderId="0" xfId="54" applyFont="1"/>
    <xf numFmtId="0" fontId="37" fillId="0" borderId="0" xfId="54" applyFont="1" applyAlignment="1">
      <alignment horizontal="left"/>
    </xf>
    <xf numFmtId="0" fontId="30" fillId="0" borderId="0" xfId="54" applyFont="1"/>
    <xf numFmtId="0" fontId="39" fillId="0" borderId="2" xfId="0" applyFont="1" applyBorder="1" applyAlignment="1">
      <alignment vertical="center" wrapText="1"/>
    </xf>
    <xf numFmtId="3" fontId="32" fillId="0" borderId="2" xfId="54" applyNumberFormat="1" applyFont="1" applyBorder="1" applyAlignment="1">
      <alignment vertical="center"/>
    </xf>
    <xf numFmtId="4" fontId="32" fillId="0" borderId="2" xfId="54" applyNumberFormat="1" applyFont="1" applyBorder="1" applyAlignment="1">
      <alignment vertical="center"/>
    </xf>
    <xf numFmtId="4" fontId="34" fillId="0" borderId="2" xfId="54" applyNumberFormat="1" applyFont="1" applyBorder="1" applyAlignment="1">
      <alignment vertical="center"/>
    </xf>
    <xf numFmtId="0" fontId="34" fillId="0" borderId="2" xfId="54" applyFont="1" applyBorder="1" applyAlignment="1">
      <alignment horizontal="right" vertical="top"/>
    </xf>
    <xf numFmtId="4" fontId="34" fillId="0" borderId="2" xfId="54" applyNumberFormat="1" applyFont="1" applyBorder="1" applyAlignment="1">
      <alignment vertical="top" wrapText="1"/>
    </xf>
    <xf numFmtId="0" fontId="32" fillId="0" borderId="0" xfId="54" applyFont="1" applyAlignment="1">
      <alignment horizontal="center" vertical="center"/>
    </xf>
    <xf numFmtId="0" fontId="32" fillId="0" borderId="0" xfId="54" applyFont="1" applyAlignment="1">
      <alignment horizontal="left" vertical="center"/>
    </xf>
    <xf numFmtId="0" fontId="39" fillId="0" borderId="0" xfId="0" applyFont="1" applyAlignment="1">
      <alignment vertical="center" wrapText="1"/>
    </xf>
    <xf numFmtId="3" fontId="32" fillId="0" borderId="0" xfId="54" applyNumberFormat="1" applyFont="1" applyAlignment="1">
      <alignment vertical="center"/>
    </xf>
    <xf numFmtId="4" fontId="32" fillId="0" borderId="0" xfId="54" applyNumberFormat="1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9" fillId="0" borderId="0" xfId="56" applyFont="1"/>
    <xf numFmtId="0" fontId="18" fillId="0" borderId="0" xfId="56" applyFont="1" applyAlignment="1">
      <alignment horizontal="center" vertical="center"/>
    </xf>
    <xf numFmtId="0" fontId="21" fillId="0" borderId="0" xfId="0" applyFont="1" applyAlignment="1">
      <alignment vertical="top"/>
    </xf>
    <xf numFmtId="0" fontId="21" fillId="0" borderId="0" xfId="0" applyFont="1"/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0" fillId="0" borderId="2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2" xfId="0" applyFont="1" applyBorder="1" applyAlignment="1">
      <alignment wrapText="1"/>
    </xf>
    <xf numFmtId="4" fontId="39" fillId="0" borderId="2" xfId="0" applyNumberFormat="1" applyFont="1" applyBorder="1"/>
    <xf numFmtId="4" fontId="39" fillId="0" borderId="8" xfId="0" applyNumberFormat="1" applyFont="1" applyBorder="1"/>
    <xf numFmtId="4" fontId="39" fillId="2" borderId="2" xfId="0" applyNumberFormat="1" applyFont="1" applyFill="1" applyBorder="1"/>
    <xf numFmtId="0" fontId="39" fillId="0" borderId="0" xfId="0" applyFont="1"/>
    <xf numFmtId="0" fontId="39" fillId="0" borderId="2" xfId="0" applyFont="1" applyBorder="1"/>
    <xf numFmtId="0" fontId="19" fillId="0" borderId="16" xfId="0" applyFont="1" applyBorder="1" applyAlignment="1">
      <alignment horizontal="center"/>
    </xf>
    <xf numFmtId="0" fontId="19" fillId="0" borderId="16" xfId="0" applyFont="1" applyBorder="1"/>
    <xf numFmtId="4" fontId="19" fillId="0" borderId="16" xfId="0" applyNumberFormat="1" applyFont="1" applyBorder="1"/>
    <xf numFmtId="4" fontId="19" fillId="0" borderId="0" xfId="0" applyNumberFormat="1" applyFont="1"/>
    <xf numFmtId="4" fontId="19" fillId="2" borderId="16" xfId="0" applyNumberFormat="1" applyFont="1" applyFill="1" applyBorder="1"/>
    <xf numFmtId="0" fontId="39" fillId="0" borderId="16" xfId="0" applyFont="1" applyBorder="1" applyAlignment="1">
      <alignment horizontal="center"/>
    </xf>
    <xf numFmtId="0" fontId="39" fillId="0" borderId="16" xfId="0" applyFont="1" applyBorder="1"/>
    <xf numFmtId="4" fontId="39" fillId="2" borderId="16" xfId="0" applyNumberFormat="1" applyFont="1" applyFill="1" applyBorder="1"/>
    <xf numFmtId="0" fontId="19" fillId="0" borderId="16" xfId="0" applyFont="1" applyBorder="1" applyAlignment="1">
      <alignment wrapText="1"/>
    </xf>
    <xf numFmtId="4" fontId="39" fillId="2" borderId="2" xfId="0" applyNumberFormat="1" applyFont="1" applyFill="1" applyBorder="1" applyAlignment="1">
      <alignment wrapText="1"/>
    </xf>
    <xf numFmtId="0" fontId="39" fillId="0" borderId="6" xfId="0" applyFont="1" applyBorder="1" applyAlignment="1">
      <alignment horizontal="center"/>
    </xf>
    <xf numFmtId="0" fontId="19" fillId="0" borderId="6" xfId="0" applyFont="1" applyBorder="1" applyAlignment="1">
      <alignment wrapText="1"/>
    </xf>
    <xf numFmtId="4" fontId="39" fillId="0" borderId="6" xfId="0" applyNumberFormat="1" applyFont="1" applyBorder="1"/>
    <xf numFmtId="4" fontId="39" fillId="0" borderId="5" xfId="0" applyNumberFormat="1" applyFont="1" applyBorder="1"/>
    <xf numFmtId="4" fontId="39" fillId="2" borderId="9" xfId="0" applyNumberFormat="1" applyFont="1" applyFill="1" applyBorder="1"/>
    <xf numFmtId="4" fontId="39" fillId="0" borderId="16" xfId="0" applyNumberFormat="1" applyFont="1" applyBorder="1"/>
    <xf numFmtId="4" fontId="39" fillId="0" borderId="0" xfId="0" applyNumberFormat="1" applyFont="1"/>
    <xf numFmtId="4" fontId="39" fillId="2" borderId="11" xfId="0" applyNumberFormat="1" applyFont="1" applyFill="1" applyBorder="1"/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wrapText="1"/>
    </xf>
    <xf numFmtId="4" fontId="39" fillId="0" borderId="3" xfId="0" applyNumberFormat="1" applyFont="1" applyBorder="1"/>
    <xf numFmtId="4" fontId="39" fillId="0" borderId="12" xfId="0" applyNumberFormat="1" applyFont="1" applyBorder="1"/>
    <xf numFmtId="4" fontId="39" fillId="2" borderId="13" xfId="0" applyNumberFormat="1" applyFont="1" applyFill="1" applyBorder="1"/>
    <xf numFmtId="0" fontId="27" fillId="2" borderId="0" xfId="0" applyFont="1" applyFill="1"/>
    <xf numFmtId="0" fontId="27" fillId="0" borderId="0" xfId="0" applyFo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41" fillId="0" borderId="0" xfId="56" applyFont="1" applyAlignment="1">
      <alignment wrapText="1"/>
    </xf>
    <xf numFmtId="0" fontId="19" fillId="0" borderId="0" xfId="56" applyFont="1" applyAlignment="1">
      <alignment horizontal="left"/>
    </xf>
    <xf numFmtId="0" fontId="19" fillId="0" borderId="0" xfId="56" applyFont="1" applyAlignment="1">
      <alignment wrapText="1"/>
    </xf>
    <xf numFmtId="49" fontId="39" fillId="0" borderId="0" xfId="56" applyNumberFormat="1" applyFont="1" applyProtection="1">
      <protection locked="0"/>
    </xf>
    <xf numFmtId="0" fontId="21" fillId="0" borderId="0" xfId="56" applyFont="1" applyAlignment="1">
      <alignment vertical="center"/>
    </xf>
    <xf numFmtId="164" fontId="21" fillId="0" borderId="0" xfId="56" applyNumberFormat="1" applyFont="1" applyAlignment="1">
      <alignment vertical="center"/>
    </xf>
    <xf numFmtId="0" fontId="21" fillId="0" borderId="0" xfId="56" applyFont="1" applyAlignment="1">
      <alignment horizontal="center" vertical="center"/>
    </xf>
    <xf numFmtId="0" fontId="26" fillId="0" borderId="0" xfId="56" applyFont="1" applyAlignment="1">
      <alignment vertical="center"/>
    </xf>
    <xf numFmtId="164" fontId="26" fillId="0" borderId="0" xfId="56" applyNumberFormat="1" applyFont="1" applyAlignment="1">
      <alignment vertical="center"/>
    </xf>
    <xf numFmtId="0" fontId="40" fillId="0" borderId="2" xfId="44" applyFont="1" applyBorder="1" applyAlignment="1">
      <alignment horizontal="center" vertical="center"/>
    </xf>
    <xf numFmtId="0" fontId="40" fillId="0" borderId="0" xfId="56" applyFont="1"/>
    <xf numFmtId="0" fontId="21" fillId="0" borderId="2" xfId="56" applyFont="1" applyBorder="1" applyAlignment="1">
      <alignment vertical="center" wrapText="1"/>
    </xf>
    <xf numFmtId="0" fontId="24" fillId="0" borderId="18" xfId="56" applyFont="1" applyBorder="1" applyAlignment="1">
      <alignment vertical="center" wrapText="1"/>
    </xf>
    <xf numFmtId="4" fontId="24" fillId="0" borderId="2" xfId="56" applyNumberFormat="1" applyFont="1" applyBorder="1" applyAlignment="1">
      <alignment horizontal="right" vertical="center"/>
    </xf>
    <xf numFmtId="4" fontId="21" fillId="0" borderId="2" xfId="56" applyNumberFormat="1" applyFont="1" applyBorder="1" applyAlignment="1">
      <alignment horizontal="center" vertical="center"/>
    </xf>
    <xf numFmtId="4" fontId="20" fillId="4" borderId="2" xfId="56" applyNumberFormat="1" applyFont="1" applyFill="1" applyBorder="1" applyAlignment="1">
      <alignment horizontal="right" vertical="center"/>
    </xf>
    <xf numFmtId="4" fontId="20" fillId="4" borderId="2" xfId="56" applyNumberFormat="1" applyFont="1" applyFill="1" applyBorder="1" applyAlignment="1">
      <alignment horizontal="center" vertical="center"/>
    </xf>
    <xf numFmtId="4" fontId="26" fillId="4" borderId="2" xfId="56" applyNumberFormat="1" applyFont="1" applyFill="1" applyBorder="1" applyAlignment="1">
      <alignment horizontal="right" vertical="center"/>
    </xf>
    <xf numFmtId="4" fontId="21" fillId="4" borderId="2" xfId="56" applyNumberFormat="1" applyFont="1" applyFill="1" applyBorder="1" applyAlignment="1">
      <alignment horizontal="center" vertical="center"/>
    </xf>
    <xf numFmtId="4" fontId="26" fillId="0" borderId="2" xfId="56" applyNumberFormat="1" applyFont="1" applyBorder="1" applyAlignment="1">
      <alignment horizontal="right" vertical="center"/>
    </xf>
    <xf numFmtId="4" fontId="24" fillId="4" borderId="2" xfId="56" applyNumberFormat="1" applyFont="1" applyFill="1" applyBorder="1" applyAlignment="1">
      <alignment horizontal="right" vertical="center"/>
    </xf>
    <xf numFmtId="0" fontId="21" fillId="0" borderId="2" xfId="56" applyFont="1" applyBorder="1" applyAlignment="1">
      <alignment vertical="center"/>
    </xf>
    <xf numFmtId="4" fontId="21" fillId="4" borderId="2" xfId="56" applyNumberFormat="1" applyFont="1" applyFill="1" applyBorder="1" applyAlignment="1">
      <alignment vertical="center"/>
    </xf>
    <xf numFmtId="49" fontId="26" fillId="0" borderId="2" xfId="56" applyNumberFormat="1" applyFont="1" applyBorder="1" applyAlignment="1">
      <alignment horizontal="left" vertical="center" wrapText="1"/>
    </xf>
    <xf numFmtId="4" fontId="21" fillId="0" borderId="2" xfId="56" applyNumberFormat="1" applyFont="1" applyBorder="1" applyAlignment="1">
      <alignment vertical="center"/>
    </xf>
    <xf numFmtId="0" fontId="26" fillId="0" borderId="2" xfId="56" applyFont="1" applyBorder="1" applyAlignment="1">
      <alignment vertical="center" wrapText="1"/>
    </xf>
    <xf numFmtId="4" fontId="25" fillId="0" borderId="2" xfId="56" applyNumberFormat="1" applyFont="1" applyBorder="1" applyAlignment="1">
      <alignment vertical="center"/>
    </xf>
    <xf numFmtId="0" fontId="24" fillId="0" borderId="19" xfId="56" applyFont="1" applyBorder="1" applyAlignment="1">
      <alignment vertical="center" wrapText="1"/>
    </xf>
    <xf numFmtId="0" fontId="27" fillId="2" borderId="0" xfId="56" applyFont="1" applyFill="1"/>
    <xf numFmtId="0" fontId="27" fillId="0" borderId="0" xfId="56" applyFont="1"/>
    <xf numFmtId="0" fontId="26" fillId="0" borderId="0" xfId="44" applyFont="1" applyAlignment="1">
      <alignment vertical="center"/>
    </xf>
    <xf numFmtId="164" fontId="26" fillId="0" borderId="0" xfId="44" applyNumberFormat="1" applyFont="1" applyAlignment="1">
      <alignment vertical="center"/>
    </xf>
    <xf numFmtId="0" fontId="26" fillId="0" borderId="0" xfId="44" applyFont="1" applyAlignment="1">
      <alignment horizontal="right" vertical="center"/>
    </xf>
    <xf numFmtId="0" fontId="20" fillId="0" borderId="2" xfId="44" applyFont="1" applyBorder="1" applyAlignment="1">
      <alignment horizontal="left" vertical="center"/>
    </xf>
    <xf numFmtId="4" fontId="21" fillId="4" borderId="2" xfId="44" applyNumberFormat="1" applyFont="1" applyFill="1" applyBorder="1" applyAlignment="1">
      <alignment vertical="center"/>
    </xf>
    <xf numFmtId="0" fontId="21" fillId="0" borderId="3" xfId="44" applyFont="1" applyBorder="1" applyAlignment="1">
      <alignment vertical="center"/>
    </xf>
    <xf numFmtId="0" fontId="21" fillId="0" borderId="0" xfId="96" applyFont="1" applyAlignment="1">
      <alignment vertical="center"/>
    </xf>
    <xf numFmtId="164" fontId="21" fillId="0" borderId="0" xfId="96" applyNumberFormat="1" applyFont="1" applyAlignment="1">
      <alignment vertical="center"/>
    </xf>
    <xf numFmtId="0" fontId="21" fillId="0" borderId="0" xfId="96" applyFont="1" applyAlignment="1">
      <alignment horizontal="center" vertical="center"/>
    </xf>
    <xf numFmtId="0" fontId="21" fillId="0" borderId="0" xfId="44" applyFont="1" applyAlignment="1">
      <alignment horizontal="left"/>
    </xf>
    <xf numFmtId="0" fontId="26" fillId="0" borderId="0" xfId="44" applyFont="1" applyAlignment="1">
      <alignment horizontal="left" vertical="center"/>
    </xf>
    <xf numFmtId="0" fontId="43" fillId="0" borderId="2" xfId="44" applyFont="1" applyBorder="1" applyAlignment="1">
      <alignment horizontal="center" vertical="center"/>
    </xf>
    <xf numFmtId="0" fontId="43" fillId="0" borderId="7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21" fillId="0" borderId="2" xfId="44" applyFont="1" applyBorder="1" applyAlignment="1">
      <alignment horizontal="left" vertical="center" wrapText="1"/>
    </xf>
    <xf numFmtId="4" fontId="24" fillId="0" borderId="2" xfId="44" applyNumberFormat="1" applyFont="1" applyBorder="1" applyAlignment="1">
      <alignment vertical="center"/>
    </xf>
    <xf numFmtId="0" fontId="26" fillId="5" borderId="18" xfId="44" applyFont="1" applyFill="1" applyBorder="1" applyAlignment="1">
      <alignment vertical="center" wrapText="1"/>
    </xf>
    <xf numFmtId="4" fontId="25" fillId="0" borderId="10" xfId="44" applyNumberFormat="1" applyFont="1" applyBorder="1" applyAlignment="1">
      <alignment vertical="center"/>
    </xf>
    <xf numFmtId="4" fontId="21" fillId="5" borderId="0" xfId="44" applyNumberFormat="1" applyFont="1" applyFill="1" applyAlignment="1">
      <alignment vertical="center"/>
    </xf>
    <xf numFmtId="0" fontId="21" fillId="0" borderId="20" xfId="44" applyFont="1" applyBorder="1" applyAlignment="1">
      <alignment vertical="center"/>
    </xf>
    <xf numFmtId="0" fontId="27" fillId="2" borderId="0" xfId="96" applyFont="1" applyFill="1"/>
    <xf numFmtId="0" fontId="27" fillId="0" borderId="0" xfId="96" applyFont="1"/>
    <xf numFmtId="0" fontId="21" fillId="0" borderId="0" xfId="96" applyFont="1"/>
    <xf numFmtId="0" fontId="1" fillId="0" borderId="0" xfId="96" applyFont="1"/>
    <xf numFmtId="0" fontId="19" fillId="0" borderId="0" xfId="96" applyFont="1" applyAlignment="1">
      <alignment horizontal="left"/>
    </xf>
    <xf numFmtId="0" fontId="26" fillId="0" borderId="0" xfId="44" applyFont="1" applyAlignment="1">
      <alignment horizontal="center" vertical="center"/>
    </xf>
    <xf numFmtId="4" fontId="26" fillId="4" borderId="2" xfId="44" applyNumberFormat="1" applyFont="1" applyFill="1" applyBorder="1" applyAlignment="1">
      <alignment vertical="center"/>
    </xf>
    <xf numFmtId="0" fontId="40" fillId="0" borderId="0" xfId="44" applyFont="1" applyAlignment="1">
      <alignment horizontal="center" vertical="center"/>
    </xf>
    <xf numFmtId="0" fontId="20" fillId="0" borderId="0" xfId="44" applyFont="1" applyAlignment="1">
      <alignment wrapText="1"/>
    </xf>
    <xf numFmtId="0" fontId="19" fillId="0" borderId="0" xfId="70" applyFont="1"/>
    <xf numFmtId="0" fontId="39" fillId="0" borderId="0" xfId="70" applyFont="1"/>
    <xf numFmtId="0" fontId="19" fillId="0" borderId="0" xfId="70" applyFont="1" applyAlignment="1">
      <alignment vertical="center"/>
    </xf>
    <xf numFmtId="0" fontId="19" fillId="0" borderId="2" xfId="70" applyFont="1" applyBorder="1" applyAlignment="1">
      <alignment horizontal="left" vertical="center"/>
    </xf>
    <xf numFmtId="0" fontId="19" fillId="0" borderId="0" xfId="7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70" applyFont="1" applyAlignment="1">
      <alignment horizontal="center" vertical="center"/>
    </xf>
    <xf numFmtId="0" fontId="39" fillId="0" borderId="2" xfId="70" applyFont="1" applyBorder="1" applyAlignment="1">
      <alignment horizontal="center" vertical="center"/>
    </xf>
    <xf numFmtId="0" fontId="39" fillId="0" borderId="2" xfId="70" applyFont="1" applyBorder="1" applyAlignment="1">
      <alignment horizontal="center" vertical="center" wrapText="1"/>
    </xf>
    <xf numFmtId="0" fontId="46" fillId="0" borderId="2" xfId="70" applyFont="1" applyBorder="1" applyAlignment="1">
      <alignment horizontal="center" vertical="center"/>
    </xf>
    <xf numFmtId="0" fontId="47" fillId="0" borderId="2" xfId="70" applyFont="1" applyBorder="1" applyAlignment="1">
      <alignment horizontal="center" vertical="top"/>
    </xf>
    <xf numFmtId="0" fontId="39" fillId="0" borderId="2" xfId="70" applyFont="1" applyBorder="1" applyAlignment="1">
      <alignment horizontal="left" vertical="top" wrapText="1"/>
    </xf>
    <xf numFmtId="0" fontId="39" fillId="0" borderId="2" xfId="70" applyFont="1" applyBorder="1" applyAlignment="1">
      <alignment horizontal="center" vertical="top"/>
    </xf>
    <xf numFmtId="4" fontId="47" fillId="2" borderId="2" xfId="70" applyNumberFormat="1" applyFont="1" applyFill="1" applyBorder="1" applyAlignment="1">
      <alignment horizontal="right" vertical="top"/>
    </xf>
    <xf numFmtId="0" fontId="19" fillId="0" borderId="2" xfId="70" applyFont="1" applyBorder="1" applyAlignment="1">
      <alignment horizontal="center"/>
    </xf>
    <xf numFmtId="0" fontId="19" fillId="0" borderId="2" xfId="70" applyFont="1" applyBorder="1" applyAlignment="1">
      <alignment wrapText="1"/>
    </xf>
    <xf numFmtId="4" fontId="19" fillId="2" borderId="2" xfId="70" applyNumberFormat="1" applyFont="1" applyFill="1" applyBorder="1" applyAlignment="1">
      <alignment horizontal="right"/>
    </xf>
    <xf numFmtId="4" fontId="19" fillId="0" borderId="2" xfId="70" applyNumberFormat="1" applyFont="1" applyBorder="1" applyAlignment="1">
      <alignment horizontal="right"/>
    </xf>
    <xf numFmtId="0" fontId="39" fillId="0" borderId="2" xfId="70" applyFont="1" applyBorder="1" applyAlignment="1">
      <alignment wrapText="1"/>
    </xf>
    <xf numFmtId="0" fontId="39" fillId="0" borderId="2" xfId="70" applyFont="1" applyBorder="1" applyAlignment="1">
      <alignment vertical="top" wrapText="1"/>
    </xf>
    <xf numFmtId="4" fontId="39" fillId="2" borderId="2" xfId="70" applyNumberFormat="1" applyFont="1" applyFill="1" applyBorder="1" applyAlignment="1">
      <alignment horizontal="right" vertical="top"/>
    </xf>
    <xf numFmtId="0" fontId="19" fillId="0" borderId="2" xfId="70" applyFont="1" applyBorder="1" applyAlignment="1">
      <alignment horizontal="center" vertical="top"/>
    </xf>
    <xf numFmtId="0" fontId="19" fillId="0" borderId="2" xfId="70" applyFont="1" applyBorder="1" applyAlignment="1">
      <alignment vertical="top" wrapText="1"/>
    </xf>
    <xf numFmtId="4" fontId="19" fillId="0" borderId="2" xfId="70" applyNumberFormat="1" applyFont="1" applyBorder="1" applyAlignment="1">
      <alignment horizontal="right" vertical="top"/>
    </xf>
    <xf numFmtId="0" fontId="39" fillId="0" borderId="2" xfId="70" applyFont="1" applyBorder="1" applyAlignment="1">
      <alignment horizontal="center"/>
    </xf>
    <xf numFmtId="4" fontId="39" fillId="2" borderId="2" xfId="70" applyNumberFormat="1" applyFont="1" applyFill="1" applyBorder="1" applyAlignment="1">
      <alignment horizontal="right"/>
    </xf>
    <xf numFmtId="0" fontId="19" fillId="0" borderId="0" xfId="70" applyFont="1" applyAlignment="1">
      <alignment vertical="top"/>
    </xf>
    <xf numFmtId="0" fontId="39" fillId="0" borderId="6" xfId="70" applyFont="1" applyBorder="1" applyAlignment="1">
      <alignment vertical="center" wrapText="1"/>
    </xf>
    <xf numFmtId="0" fontId="39" fillId="0" borderId="6" xfId="70" applyFont="1" applyBorder="1" applyAlignment="1">
      <alignment horizontal="center" vertical="center"/>
    </xf>
    <xf numFmtId="4" fontId="39" fillId="2" borderId="6" xfId="70" applyNumberFormat="1" applyFont="1" applyFill="1" applyBorder="1" applyAlignment="1">
      <alignment horizontal="right" vertical="center"/>
    </xf>
    <xf numFmtId="0" fontId="39" fillId="0" borderId="0" xfId="70" applyFont="1" applyAlignment="1">
      <alignment vertical="center"/>
    </xf>
    <xf numFmtId="0" fontId="40" fillId="0" borderId="2" xfId="70" applyFont="1" applyBorder="1" applyAlignment="1">
      <alignment vertical="center" wrapText="1"/>
    </xf>
    <xf numFmtId="0" fontId="40" fillId="0" borderId="2" xfId="70" applyFont="1" applyBorder="1" applyAlignment="1">
      <alignment horizontal="center" vertical="center"/>
    </xf>
    <xf numFmtId="4" fontId="40" fillId="0" borderId="2" xfId="70" applyNumberFormat="1" applyFont="1" applyBorder="1" applyAlignment="1">
      <alignment horizontal="right" vertical="center"/>
    </xf>
    <xf numFmtId="0" fontId="40" fillId="0" borderId="0" xfId="70" applyFont="1" applyAlignment="1">
      <alignment vertical="center"/>
    </xf>
    <xf numFmtId="0" fontId="19" fillId="2" borderId="0" xfId="70" applyFont="1" applyFill="1"/>
    <xf numFmtId="0" fontId="19" fillId="0" borderId="0" xfId="70" applyFont="1" applyAlignment="1">
      <alignment horizontal="right"/>
    </xf>
    <xf numFmtId="0" fontId="19" fillId="0" borderId="0" xfId="70" applyFont="1" applyAlignment="1">
      <alignment horizontal="right" vertical="center"/>
    </xf>
    <xf numFmtId="0" fontId="19" fillId="0" borderId="0" xfId="70" applyFont="1" applyAlignment="1">
      <alignment horizontal="right" vertical="top"/>
    </xf>
    <xf numFmtId="0" fontId="4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39" fillId="0" borderId="8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6" fillId="0" borderId="2" xfId="0" applyFont="1" applyBorder="1" applyAlignment="1">
      <alignment horizontal="center"/>
    </xf>
    <xf numFmtId="0" fontId="46" fillId="0" borderId="0" xfId="0" applyFont="1" applyAlignment="1">
      <alignment horizontal="center"/>
    </xf>
    <xf numFmtId="4" fontId="39" fillId="0" borderId="2" xfId="0" applyNumberFormat="1" applyFont="1" applyBorder="1" applyAlignment="1">
      <alignment horizontal="center"/>
    </xf>
    <xf numFmtId="0" fontId="3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/>
    </xf>
    <xf numFmtId="0" fontId="39" fillId="0" borderId="2" xfId="0" applyFont="1" applyBorder="1" applyAlignment="1">
      <alignment horizontal="center" vertical="center"/>
    </xf>
    <xf numFmtId="4" fontId="39" fillId="0" borderId="2" xfId="0" applyNumberFormat="1" applyFont="1" applyBorder="1" applyAlignment="1">
      <alignment vertical="center" wrapText="1"/>
    </xf>
    <xf numFmtId="4" fontId="39" fillId="0" borderId="2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41" fillId="0" borderId="0" xfId="0" applyFont="1" applyAlignment="1">
      <alignment horizontal="left" wrapText="1"/>
    </xf>
    <xf numFmtId="0" fontId="41" fillId="0" borderId="0" xfId="0" applyFont="1"/>
    <xf numFmtId="0" fontId="41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top"/>
    </xf>
    <xf numFmtId="0" fontId="4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top"/>
    </xf>
    <xf numFmtId="0" fontId="21" fillId="0" borderId="2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9" fillId="0" borderId="12" xfId="0" applyFont="1" applyBorder="1" applyAlignment="1">
      <alignment vertical="center"/>
    </xf>
    <xf numFmtId="0" fontId="19" fillId="0" borderId="30" xfId="0" applyFont="1" applyBorder="1"/>
    <xf numFmtId="0" fontId="19" fillId="0" borderId="31" xfId="0" applyFont="1" applyBorder="1"/>
    <xf numFmtId="0" fontId="19" fillId="0" borderId="22" xfId="0" applyFont="1" applyBorder="1"/>
    <xf numFmtId="0" fontId="19" fillId="0" borderId="23" xfId="0" applyFont="1" applyBorder="1"/>
    <xf numFmtId="0" fontId="19" fillId="0" borderId="24" xfId="0" applyFont="1" applyBorder="1"/>
    <xf numFmtId="0" fontId="19" fillId="0" borderId="25" xfId="0" applyFont="1" applyBorder="1"/>
    <xf numFmtId="0" fontId="19" fillId="0" borderId="26" xfId="0" applyFont="1" applyBorder="1"/>
    <xf numFmtId="0" fontId="19" fillId="0" borderId="27" xfId="0" applyFont="1" applyBorder="1"/>
    <xf numFmtId="0" fontId="19" fillId="0" borderId="21" xfId="0" applyFont="1" applyBorder="1"/>
    <xf numFmtId="0" fontId="19" fillId="0" borderId="28" xfId="0" applyFont="1" applyBorder="1"/>
    <xf numFmtId="0" fontId="50" fillId="0" borderId="0" xfId="0" applyFont="1" applyAlignment="1">
      <alignment horizontal="center"/>
    </xf>
    <xf numFmtId="0" fontId="50" fillId="0" borderId="0" xfId="0" applyFont="1"/>
    <xf numFmtId="0" fontId="19" fillId="0" borderId="33" xfId="0" applyFont="1" applyBorder="1" applyAlignment="1">
      <alignment vertical="center"/>
    </xf>
    <xf numFmtId="0" fontId="45" fillId="0" borderId="0" xfId="0" applyFont="1"/>
    <xf numFmtId="0" fontId="39" fillId="0" borderId="12" xfId="0" applyFont="1" applyBorder="1" applyAlignment="1">
      <alignment vertical="center"/>
    </xf>
    <xf numFmtId="0" fontId="39" fillId="0" borderId="32" xfId="0" applyFont="1" applyBorder="1" applyAlignment="1">
      <alignment horizontal="left"/>
    </xf>
    <xf numFmtId="0" fontId="39" fillId="0" borderId="32" xfId="0" applyFont="1" applyBorder="1" applyAlignment="1">
      <alignment horizontal="center"/>
    </xf>
    <xf numFmtId="0" fontId="39" fillId="0" borderId="0" xfId="0" applyFont="1" applyAlignment="1">
      <alignment horizontal="left"/>
    </xf>
    <xf numFmtId="0" fontId="39" fillId="0" borderId="33" xfId="0" applyFont="1" applyBorder="1" applyAlignment="1">
      <alignment vertical="center"/>
    </xf>
    <xf numFmtId="0" fontId="45" fillId="0" borderId="23" xfId="0" applyFont="1" applyBorder="1"/>
    <xf numFmtId="0" fontId="39" fillId="0" borderId="21" xfId="0" applyFont="1" applyBorder="1" applyAlignment="1">
      <alignment horizontal="left"/>
    </xf>
    <xf numFmtId="0" fontId="39" fillId="0" borderId="29" xfId="0" applyFont="1" applyBorder="1" applyAlignment="1">
      <alignment horizontal="left"/>
    </xf>
    <xf numFmtId="0" fontId="39" fillId="0" borderId="30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39" fillId="0" borderId="21" xfId="0" applyFont="1" applyBorder="1"/>
    <xf numFmtId="0" fontId="39" fillId="0" borderId="29" xfId="0" applyFont="1" applyBorder="1"/>
    <xf numFmtId="0" fontId="39" fillId="0" borderId="25" xfId="0" applyFont="1" applyBorder="1"/>
    <xf numFmtId="0" fontId="39" fillId="0" borderId="30" xfId="0" applyFont="1" applyBorder="1"/>
    <xf numFmtId="0" fontId="39" fillId="0" borderId="31" xfId="0" applyFont="1" applyBorder="1"/>
    <xf numFmtId="0" fontId="19" fillId="0" borderId="0" xfId="56" applyFont="1" applyAlignment="1">
      <alignment vertical="center"/>
    </xf>
    <xf numFmtId="164" fontId="19" fillId="0" borderId="0" xfId="56" applyNumberFormat="1" applyFont="1" applyAlignment="1">
      <alignment vertical="center"/>
    </xf>
    <xf numFmtId="0" fontId="19" fillId="0" borderId="0" xfId="56" applyFont="1" applyAlignment="1">
      <alignment horizontal="center" vertical="center"/>
    </xf>
    <xf numFmtId="0" fontId="19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40" fillId="0" borderId="0" xfId="0" applyFont="1"/>
    <xf numFmtId="0" fontId="39" fillId="0" borderId="22" xfId="0" applyFont="1" applyBorder="1"/>
    <xf numFmtId="0" fontId="39" fillId="0" borderId="23" xfId="0" applyFont="1" applyBorder="1"/>
    <xf numFmtId="0" fontId="39" fillId="0" borderId="27" xfId="0" applyFont="1" applyBorder="1"/>
    <xf numFmtId="0" fontId="19" fillId="0" borderId="32" xfId="0" applyFont="1" applyBorder="1"/>
    <xf numFmtId="0" fontId="39" fillId="0" borderId="0" xfId="0" applyFont="1" applyAlignment="1">
      <alignment horizontal="center" wrapText="1"/>
    </xf>
    <xf numFmtId="0" fontId="51" fillId="0" borderId="0" xfId="0" applyFont="1"/>
    <xf numFmtId="0" fontId="39" fillId="0" borderId="0" xfId="0" applyFont="1" applyAlignment="1">
      <alignment horizontal="right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39" fillId="0" borderId="32" xfId="0" applyFont="1" applyBorder="1"/>
    <xf numFmtId="0" fontId="24" fillId="0" borderId="2" xfId="54" applyFont="1" applyBorder="1" applyAlignment="1">
      <alignment horizontal="center" vertical="top"/>
    </xf>
    <xf numFmtId="0" fontId="28" fillId="0" borderId="0" xfId="54" applyFont="1" applyAlignment="1">
      <alignment horizontal="center" vertical="center"/>
    </xf>
    <xf numFmtId="0" fontId="24" fillId="0" borderId="4" xfId="54" applyFont="1" applyBorder="1" applyAlignment="1">
      <alignment horizontal="center" vertical="center"/>
    </xf>
    <xf numFmtId="0" fontId="24" fillId="0" borderId="2" xfId="54" applyFont="1" applyBorder="1" applyAlignment="1">
      <alignment horizontal="center" vertical="center" wrapText="1"/>
    </xf>
    <xf numFmtId="0" fontId="28" fillId="0" borderId="0" xfId="54" applyFont="1" applyAlignment="1">
      <alignment horizontal="left"/>
    </xf>
    <xf numFmtId="0" fontId="24" fillId="0" borderId="0" xfId="54" applyFont="1"/>
    <xf numFmtId="0" fontId="24" fillId="0" borderId="0" xfId="54" applyFont="1" applyAlignment="1">
      <alignment horizontal="left" vertical="center" wrapText="1"/>
    </xf>
    <xf numFmtId="0" fontId="26" fillId="0" borderId="2" xfId="54" applyFont="1" applyBorder="1" applyAlignment="1">
      <alignment horizontal="center" vertical="center"/>
    </xf>
    <xf numFmtId="0" fontId="34" fillId="0" borderId="0" xfId="54" applyFont="1" applyAlignment="1">
      <alignment horizontal="right" vertical="center"/>
    </xf>
    <xf numFmtId="0" fontId="24" fillId="0" borderId="2" xfId="54" applyFont="1" applyBorder="1" applyAlignment="1">
      <alignment horizontal="center" vertical="center"/>
    </xf>
    <xf numFmtId="0" fontId="29" fillId="0" borderId="0" xfId="54" applyFont="1" applyAlignment="1">
      <alignment horizontal="left" vertical="center" wrapText="1"/>
    </xf>
    <xf numFmtId="0" fontId="19" fillId="0" borderId="0" xfId="97" applyFont="1" applyAlignment="1">
      <alignment horizontal="center"/>
    </xf>
    <xf numFmtId="0" fontId="19" fillId="0" borderId="0" xfId="97" applyFont="1"/>
    <xf numFmtId="0" fontId="39" fillId="0" borderId="0" xfId="97" applyFont="1"/>
    <xf numFmtId="0" fontId="41" fillId="0" borderId="0" xfId="97" applyFont="1"/>
    <xf numFmtId="0" fontId="20" fillId="0" borderId="0" xfId="97" applyFont="1"/>
    <xf numFmtId="0" fontId="21" fillId="0" borderId="0" xfId="97" applyFont="1"/>
    <xf numFmtId="0" fontId="39" fillId="0" borderId="2" xfId="97" applyFont="1" applyBorder="1" applyAlignment="1">
      <alignment horizontal="center" vertical="center"/>
    </xf>
    <xf numFmtId="0" fontId="47" fillId="0" borderId="2" xfId="97" applyFont="1" applyBorder="1" applyAlignment="1">
      <alignment horizontal="center" vertical="center" wrapText="1"/>
    </xf>
    <xf numFmtId="0" fontId="40" fillId="0" borderId="2" xfId="97" applyFont="1" applyBorder="1" applyAlignment="1">
      <alignment horizontal="center"/>
    </xf>
    <xf numFmtId="0" fontId="19" fillId="0" borderId="4" xfId="97" applyFont="1" applyBorder="1"/>
    <xf numFmtId="0" fontId="19" fillId="0" borderId="8" xfId="97" applyFont="1" applyBorder="1"/>
    <xf numFmtId="0" fontId="19" fillId="0" borderId="7" xfId="97" applyFont="1" applyBorder="1"/>
    <xf numFmtId="0" fontId="54" fillId="0" borderId="2" xfId="97" applyFont="1" applyBorder="1" applyAlignment="1">
      <alignment horizontal="center"/>
    </xf>
    <xf numFmtId="0" fontId="54" fillId="0" borderId="7" xfId="97" applyFont="1" applyBorder="1" applyAlignment="1">
      <alignment horizontal="left"/>
    </xf>
    <xf numFmtId="4" fontId="39" fillId="0" borderId="2" xfId="97" applyNumberFormat="1" applyFont="1" applyBorder="1" applyAlignment="1">
      <alignment horizontal="right"/>
    </xf>
    <xf numFmtId="0" fontId="54" fillId="0" borderId="7" xfId="97" applyFont="1" applyBorder="1"/>
    <xf numFmtId="4" fontId="39" fillId="0" borderId="2" xfId="86" applyNumberFormat="1" applyFont="1" applyFill="1" applyBorder="1" applyAlignment="1" applyProtection="1">
      <alignment horizontal="right"/>
    </xf>
    <xf numFmtId="0" fontId="54" fillId="0" borderId="0" xfId="97" applyFont="1"/>
    <xf numFmtId="0" fontId="39" fillId="0" borderId="2" xfId="40" applyFont="1" applyBorder="1"/>
    <xf numFmtId="0" fontId="19" fillId="0" borderId="2" xfId="0" applyFont="1" applyBorder="1" applyAlignment="1">
      <alignment horizontal="center"/>
    </xf>
    <xf numFmtId="0" fontId="19" fillId="0" borderId="2" xfId="40" applyFont="1" applyBorder="1" applyAlignment="1">
      <alignment vertical="center" wrapText="1"/>
    </xf>
    <xf numFmtId="4" fontId="19" fillId="0" borderId="2" xfId="97" applyNumberFormat="1" applyFont="1" applyBorder="1" applyAlignment="1" applyProtection="1">
      <alignment horizontal="right"/>
      <protection locked="0"/>
    </xf>
    <xf numFmtId="4" fontId="19" fillId="0" borderId="2" xfId="97" applyNumberFormat="1" applyFont="1" applyBorder="1" applyAlignment="1">
      <alignment horizontal="right"/>
    </xf>
    <xf numFmtId="4" fontId="19" fillId="0" borderId="2" xfId="86" applyNumberFormat="1" applyFont="1" applyFill="1" applyBorder="1" applyAlignment="1" applyProtection="1">
      <alignment horizontal="right"/>
    </xf>
    <xf numFmtId="0" fontId="19" fillId="0" borderId="2" xfId="87" applyFont="1" applyBorder="1" applyAlignment="1">
      <alignment vertical="center" wrapText="1"/>
    </xf>
    <xf numFmtId="0" fontId="19" fillId="0" borderId="2" xfId="40" applyFont="1" applyBorder="1" applyAlignment="1">
      <alignment horizontal="center"/>
    </xf>
    <xf numFmtId="0" fontId="39" fillId="0" borderId="2" xfId="40" applyFont="1" applyBorder="1" applyAlignment="1">
      <alignment wrapText="1"/>
    </xf>
    <xf numFmtId="4" fontId="39" fillId="0" borderId="2" xfId="97" applyNumberFormat="1" applyFont="1" applyBorder="1" applyAlignment="1" applyProtection="1">
      <alignment horizontal="right"/>
      <protection locked="0"/>
    </xf>
    <xf numFmtId="0" fontId="39" fillId="0" borderId="2" xfId="40" applyFont="1" applyBorder="1" applyAlignment="1">
      <alignment horizontal="center"/>
    </xf>
    <xf numFmtId="0" fontId="19" fillId="0" borderId="2" xfId="40" applyFont="1" applyBorder="1" applyAlignment="1">
      <alignment wrapText="1"/>
    </xf>
    <xf numFmtId="4" fontId="19" fillId="0" borderId="2" xfId="86" applyNumberFormat="1" applyFont="1" applyFill="1" applyBorder="1" applyAlignment="1" applyProtection="1">
      <alignment horizontal="right"/>
      <protection locked="0"/>
    </xf>
    <xf numFmtId="0" fontId="39" fillId="0" borderId="2" xfId="99" applyFont="1" applyBorder="1" applyAlignment="1">
      <alignment wrapText="1"/>
    </xf>
    <xf numFmtId="4" fontId="39" fillId="0" borderId="2" xfId="86" applyNumberFormat="1" applyFont="1" applyFill="1" applyBorder="1" applyAlignment="1" applyProtection="1">
      <alignment horizontal="right"/>
      <protection locked="0"/>
    </xf>
    <xf numFmtId="0" fontId="39" fillId="0" borderId="2" xfId="99" applyFont="1" applyBorder="1"/>
    <xf numFmtId="0" fontId="54" fillId="0" borderId="2" xfId="40" applyFont="1" applyBorder="1" applyAlignment="1">
      <alignment horizontal="center"/>
    </xf>
    <xf numFmtId="0" fontId="54" fillId="0" borderId="2" xfId="99" applyFont="1" applyBorder="1"/>
    <xf numFmtId="4" fontId="39" fillId="0" borderId="2" xfId="88" applyNumberFormat="1" applyFont="1" applyBorder="1" applyAlignment="1" applyProtection="1">
      <alignment horizontal="right"/>
      <protection locked="0"/>
    </xf>
    <xf numFmtId="0" fontId="27" fillId="0" borderId="0" xfId="97" applyFont="1"/>
    <xf numFmtId="4" fontId="39" fillId="0" borderId="2" xfId="88" applyNumberFormat="1" applyFont="1" applyBorder="1" applyAlignment="1">
      <alignment horizontal="right"/>
    </xf>
    <xf numFmtId="4" fontId="39" fillId="0" borderId="2" xfId="89" applyNumberFormat="1" applyFont="1" applyFill="1" applyBorder="1" applyAlignment="1" applyProtection="1">
      <alignment horizontal="right"/>
    </xf>
    <xf numFmtId="0" fontId="39" fillId="0" borderId="2" xfId="58" applyFont="1" applyBorder="1" applyAlignment="1">
      <alignment horizontal="center"/>
    </xf>
    <xf numFmtId="4" fontId="39" fillId="0" borderId="2" xfId="22" applyNumberFormat="1" applyFont="1" applyFill="1" applyBorder="1" applyAlignment="1" applyProtection="1">
      <alignment horizontal="right"/>
    </xf>
    <xf numFmtId="0" fontId="19" fillId="0" borderId="2" xfId="58" applyFont="1" applyBorder="1" applyAlignment="1">
      <alignment horizontal="center"/>
    </xf>
    <xf numFmtId="0" fontId="19" fillId="0" borderId="2" xfId="40" applyFont="1" applyBorder="1"/>
    <xf numFmtId="0" fontId="39" fillId="0" borderId="2" xfId="40" applyFont="1" applyBorder="1" applyAlignment="1">
      <alignment horizontal="left"/>
    </xf>
    <xf numFmtId="4" fontId="39" fillId="0" borderId="2" xfId="99" applyNumberFormat="1" applyFont="1" applyBorder="1" applyAlignment="1">
      <alignment horizontal="right"/>
    </xf>
    <xf numFmtId="0" fontId="54" fillId="0" borderId="2" xfId="97" applyFont="1" applyBorder="1" applyAlignment="1">
      <alignment horizontal="right"/>
    </xf>
    <xf numFmtId="0" fontId="19" fillId="0" borderId="2" xfId="97" applyFont="1" applyBorder="1" applyAlignment="1">
      <alignment horizontal="center"/>
    </xf>
    <xf numFmtId="4" fontId="19" fillId="0" borderId="2" xfId="89" applyNumberFormat="1" applyFont="1" applyFill="1" applyBorder="1" applyAlignment="1" applyProtection="1">
      <alignment horizontal="right"/>
      <protection locked="0"/>
    </xf>
    <xf numFmtId="0" fontId="39" fillId="0" borderId="0" xfId="97" applyFont="1" applyAlignment="1">
      <alignment horizontal="right"/>
    </xf>
    <xf numFmtId="0" fontId="39" fillId="0" borderId="2" xfId="97" applyFont="1" applyBorder="1" applyAlignment="1">
      <alignment horizontal="center"/>
    </xf>
    <xf numFmtId="0" fontId="39" fillId="0" borderId="7" xfId="97" applyFont="1" applyBorder="1"/>
    <xf numFmtId="4" fontId="39" fillId="0" borderId="2" xfId="89" applyNumberFormat="1" applyFont="1" applyFill="1" applyBorder="1" applyAlignment="1" applyProtection="1">
      <alignment horizontal="right"/>
      <protection locked="0"/>
    </xf>
    <xf numFmtId="4" fontId="19" fillId="0" borderId="2" xfId="89" applyNumberFormat="1" applyFont="1" applyFill="1" applyBorder="1" applyAlignment="1" applyProtection="1">
      <alignment horizontal="right"/>
    </xf>
    <xf numFmtId="0" fontId="19" fillId="0" borderId="2" xfId="97" applyFont="1" applyBorder="1"/>
    <xf numFmtId="0" fontId="19" fillId="0" borderId="2" xfId="99" applyFont="1" applyBorder="1" applyAlignment="1">
      <alignment horizontal="left"/>
    </xf>
    <xf numFmtId="0" fontId="39" fillId="0" borderId="2" xfId="97" applyFont="1" applyBorder="1" applyAlignment="1">
      <alignment horizontal="center" wrapText="1"/>
    </xf>
    <xf numFmtId="0" fontId="39" fillId="0" borderId="7" xfId="99" applyFont="1" applyBorder="1" applyAlignment="1">
      <alignment horizontal="left"/>
    </xf>
    <xf numFmtId="0" fontId="19" fillId="0" borderId="2" xfId="97" applyFont="1" applyBorder="1" applyAlignment="1">
      <alignment horizontal="left" vertical="center" wrapText="1"/>
    </xf>
    <xf numFmtId="0" fontId="40" fillId="0" borderId="7" xfId="99" applyFont="1" applyBorder="1" applyAlignment="1">
      <alignment horizontal="left"/>
    </xf>
    <xf numFmtId="4" fontId="40" fillId="0" borderId="2" xfId="89" applyNumberFormat="1" applyFont="1" applyFill="1" applyBorder="1" applyAlignment="1" applyProtection="1">
      <alignment horizontal="right"/>
      <protection locked="0"/>
    </xf>
    <xf numFmtId="4" fontId="40" fillId="0" borderId="2" xfId="86" applyNumberFormat="1" applyFont="1" applyFill="1" applyBorder="1" applyAlignment="1" applyProtection="1">
      <alignment horizontal="right"/>
    </xf>
    <xf numFmtId="4" fontId="19" fillId="0" borderId="2" xfId="99" applyNumberFormat="1" applyFont="1" applyBorder="1" applyAlignment="1" applyProtection="1">
      <alignment horizontal="right"/>
      <protection locked="0"/>
    </xf>
    <xf numFmtId="0" fontId="19" fillId="0" borderId="2" xfId="99" applyFont="1" applyBorder="1"/>
    <xf numFmtId="0" fontId="39" fillId="0" borderId="7" xfId="97" applyFont="1" applyBorder="1" applyAlignment="1">
      <alignment wrapText="1"/>
    </xf>
    <xf numFmtId="0" fontId="19" fillId="0" borderId="2" xfId="99" applyFont="1" applyBorder="1" applyAlignment="1">
      <alignment horizontal="center"/>
    </xf>
    <xf numFmtId="4" fontId="19" fillId="0" borderId="2" xfId="99" applyNumberFormat="1" applyFont="1" applyBorder="1" applyAlignment="1">
      <alignment horizontal="right"/>
    </xf>
    <xf numFmtId="0" fontId="39" fillId="0" borderId="2" xfId="99" applyFont="1" applyBorder="1" applyAlignment="1">
      <alignment horizontal="center"/>
    </xf>
    <xf numFmtId="0" fontId="39" fillId="0" borderId="7" xfId="99" applyFont="1" applyBorder="1"/>
    <xf numFmtId="0" fontId="19" fillId="0" borderId="2" xfId="99" applyFont="1" applyBorder="1" applyAlignment="1">
      <alignment wrapText="1"/>
    </xf>
    <xf numFmtId="0" fontId="54" fillId="0" borderId="2" xfId="99" applyFont="1" applyBorder="1" applyAlignment="1">
      <alignment horizontal="center"/>
    </xf>
    <xf numFmtId="4" fontId="39" fillId="0" borderId="2" xfId="99" applyNumberFormat="1" applyFont="1" applyBorder="1" applyAlignment="1" applyProtection="1">
      <alignment horizontal="right"/>
      <protection locked="0"/>
    </xf>
    <xf numFmtId="0" fontId="54" fillId="0" borderId="7" xfId="99" applyFont="1" applyBorder="1"/>
    <xf numFmtId="0" fontId="19" fillId="0" borderId="16" xfId="99" applyFont="1" applyBorder="1" applyAlignment="1">
      <alignment horizontal="center"/>
    </xf>
    <xf numFmtId="0" fontId="19" fillId="0" borderId="0" xfId="99" applyFont="1"/>
    <xf numFmtId="0" fontId="19" fillId="0" borderId="7" xfId="99" applyFont="1" applyBorder="1"/>
    <xf numFmtId="0" fontId="19" fillId="0" borderId="3" xfId="99" applyFont="1" applyBorder="1" applyAlignment="1">
      <alignment horizontal="center"/>
    </xf>
    <xf numFmtId="0" fontId="19" fillId="0" borderId="33" xfId="97" applyFont="1" applyBorder="1"/>
    <xf numFmtId="4" fontId="19" fillId="0" borderId="2" xfId="88" applyNumberFormat="1" applyFont="1" applyBorder="1" applyAlignment="1" applyProtection="1">
      <alignment horizontal="right"/>
      <protection locked="0"/>
    </xf>
    <xf numFmtId="4" fontId="19" fillId="0" borderId="2" xfId="88" applyNumberFormat="1" applyFont="1" applyBorder="1" applyAlignment="1">
      <alignment horizontal="right"/>
    </xf>
    <xf numFmtId="0" fontId="19" fillId="0" borderId="0" xfId="88" applyFont="1"/>
    <xf numFmtId="0" fontId="19" fillId="0" borderId="6" xfId="99" applyFont="1" applyBorder="1" applyAlignment="1">
      <alignment horizontal="center"/>
    </xf>
    <xf numFmtId="0" fontId="19" fillId="0" borderId="32" xfId="88" applyFont="1" applyBorder="1"/>
    <xf numFmtId="0" fontId="54" fillId="0" borderId="4" xfId="97" applyFont="1" applyBorder="1" applyAlignment="1">
      <alignment horizontal="center"/>
    </xf>
    <xf numFmtId="0" fontId="54" fillId="0" borderId="8" xfId="97" applyFont="1" applyBorder="1" applyAlignment="1">
      <alignment horizontal="center"/>
    </xf>
    <xf numFmtId="0" fontId="54" fillId="0" borderId="15" xfId="97" applyFont="1" applyBorder="1" applyAlignment="1">
      <alignment horizontal="center"/>
    </xf>
    <xf numFmtId="0" fontId="54" fillId="0" borderId="2" xfId="97" applyFont="1" applyBorder="1"/>
    <xf numFmtId="4" fontId="39" fillId="0" borderId="2" xfId="86" applyNumberFormat="1" applyFont="1" applyFill="1" applyBorder="1" applyProtection="1"/>
    <xf numFmtId="4" fontId="39" fillId="0" borderId="13" xfId="86" applyNumberFormat="1" applyFont="1" applyFill="1" applyBorder="1" applyAlignment="1" applyProtection="1">
      <alignment horizontal="right"/>
    </xf>
    <xf numFmtId="4" fontId="39" fillId="0" borderId="7" xfId="86" applyNumberFormat="1" applyFont="1" applyFill="1" applyBorder="1" applyAlignment="1" applyProtection="1">
      <alignment horizontal="right"/>
    </xf>
    <xf numFmtId="0" fontId="54" fillId="0" borderId="2" xfId="0" applyFont="1" applyBorder="1"/>
    <xf numFmtId="0" fontId="54" fillId="0" borderId="2" xfId="0" applyFont="1" applyBorder="1" applyAlignment="1">
      <alignment horizontal="left"/>
    </xf>
    <xf numFmtId="4" fontId="39" fillId="0" borderId="2" xfId="89" applyNumberFormat="1" applyFont="1" applyFill="1" applyBorder="1" applyAlignment="1">
      <alignment horizontal="right"/>
    </xf>
    <xf numFmtId="0" fontId="19" fillId="0" borderId="2" xfId="0" applyFont="1" applyBorder="1" applyAlignment="1">
      <alignment horizontal="left"/>
    </xf>
    <xf numFmtId="4" fontId="19" fillId="0" borderId="2" xfId="0" applyNumberFormat="1" applyFont="1" applyBorder="1" applyAlignment="1">
      <alignment horizontal="right"/>
    </xf>
    <xf numFmtId="4" fontId="19" fillId="0" borderId="2" xfId="89" applyNumberFormat="1" applyFont="1" applyFill="1" applyBorder="1" applyAlignment="1">
      <alignment horizontal="right"/>
    </xf>
    <xf numFmtId="4" fontId="19" fillId="0" borderId="7" xfId="86" applyNumberFormat="1" applyFont="1" applyFill="1" applyBorder="1" applyAlignment="1" applyProtection="1">
      <alignment horizontal="right"/>
    </xf>
    <xf numFmtId="4" fontId="39" fillId="0" borderId="2" xfId="0" applyNumberFormat="1" applyFont="1" applyBorder="1" applyAlignment="1">
      <alignment horizontal="right"/>
    </xf>
    <xf numFmtId="0" fontId="27" fillId="0" borderId="7" xfId="97" applyFont="1" applyBorder="1"/>
    <xf numFmtId="0" fontId="54" fillId="0" borderId="2" xfId="40" applyFont="1" applyBorder="1"/>
    <xf numFmtId="165" fontId="19" fillId="0" borderId="2" xfId="9" applyFont="1" applyFill="1" applyBorder="1" applyAlignment="1">
      <alignment horizontal="center"/>
    </xf>
    <xf numFmtId="0" fontId="19" fillId="0" borderId="32" xfId="97" applyFont="1" applyBorder="1" applyAlignment="1">
      <alignment horizontal="center"/>
    </xf>
    <xf numFmtId="0" fontId="54" fillId="0" borderId="9" xfId="97" applyFont="1" applyBorder="1"/>
    <xf numFmtId="165" fontId="54" fillId="0" borderId="2" xfId="9" applyFont="1" applyFill="1" applyBorder="1"/>
    <xf numFmtId="165" fontId="19" fillId="0" borderId="0" xfId="86" applyFont="1" applyFill="1" applyProtection="1"/>
    <xf numFmtId="165" fontId="19" fillId="0" borderId="0" xfId="86" applyFont="1" applyFill="1" applyAlignment="1" applyProtection="1">
      <alignment horizontal="center"/>
    </xf>
    <xf numFmtId="165" fontId="19" fillId="0" borderId="0" xfId="89" applyFont="1" applyFill="1" applyProtection="1"/>
    <xf numFmtId="0" fontId="46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left" vertical="center"/>
    </xf>
    <xf numFmtId="0" fontId="58" fillId="0" borderId="2" xfId="0" applyFont="1" applyBorder="1" applyAlignment="1">
      <alignment horizontal="center"/>
    </xf>
    <xf numFmtId="14" fontId="19" fillId="0" borderId="2" xfId="0" applyNumberFormat="1" applyFont="1" applyBorder="1" applyAlignment="1">
      <alignment horizontal="center"/>
    </xf>
    <xf numFmtId="0" fontId="19" fillId="0" borderId="6" xfId="0" applyFont="1" applyBorder="1" applyAlignment="1">
      <alignment vertical="center"/>
    </xf>
    <xf numFmtId="0" fontId="58" fillId="0" borderId="2" xfId="0" applyFont="1" applyBorder="1" applyAlignment="1">
      <alignment vertical="center"/>
    </xf>
    <xf numFmtId="4" fontId="39" fillId="0" borderId="8" xfId="0" applyNumberFormat="1" applyFont="1" applyBorder="1" applyAlignment="1">
      <alignment horizontal="right"/>
    </xf>
    <xf numFmtId="16" fontId="19" fillId="0" borderId="2" xfId="0" applyNumberFormat="1" applyFont="1" applyBorder="1" applyAlignment="1">
      <alignment horizontal="center" vertical="center"/>
    </xf>
    <xf numFmtId="0" fontId="58" fillId="0" borderId="2" xfId="0" applyFont="1" applyBorder="1" applyAlignment="1">
      <alignment horizontal="left" vertical="center" wrapText="1"/>
    </xf>
    <xf numFmtId="14" fontId="19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vertical="center"/>
    </xf>
    <xf numFmtId="1" fontId="54" fillId="0" borderId="0" xfId="97" applyNumberFormat="1" applyFont="1" applyAlignment="1">
      <alignment horizontal="center"/>
    </xf>
    <xf numFmtId="0" fontId="54" fillId="0" borderId="0" xfId="97" applyFont="1" applyAlignment="1">
      <alignment horizontal="left"/>
    </xf>
    <xf numFmtId="4" fontId="39" fillId="0" borderId="0" xfId="86" applyNumberFormat="1" applyFont="1" applyFill="1" applyBorder="1" applyProtection="1"/>
    <xf numFmtId="165" fontId="19" fillId="0" borderId="0" xfId="86" applyFont="1" applyFill="1" applyBorder="1" applyProtection="1"/>
    <xf numFmtId="1" fontId="46" fillId="0" borderId="2" xfId="97" applyNumberFormat="1" applyFont="1" applyBorder="1" applyAlignment="1">
      <alignment horizontal="center"/>
    </xf>
    <xf numFmtId="0" fontId="54" fillId="0" borderId="2" xfId="0" applyFont="1" applyBorder="1" applyAlignment="1">
      <alignment horizontal="center"/>
    </xf>
    <xf numFmtId="4" fontId="54" fillId="0" borderId="2" xfId="99" applyNumberFormat="1" applyFont="1" applyBorder="1" applyAlignment="1">
      <alignment horizontal="right"/>
    </xf>
    <xf numFmtId="165" fontId="19" fillId="0" borderId="2" xfId="89" applyFont="1" applyFill="1" applyBorder="1" applyAlignment="1" applyProtection="1">
      <alignment horizontal="center"/>
    </xf>
    <xf numFmtId="4" fontId="19" fillId="0" borderId="2" xfId="0" applyNumberFormat="1" applyFont="1" applyBorder="1" applyAlignment="1">
      <alignment horizontal="left"/>
    </xf>
    <xf numFmtId="4" fontId="19" fillId="0" borderId="2" xfId="89" applyNumberFormat="1" applyFont="1" applyFill="1" applyBorder="1" applyAlignment="1" applyProtection="1">
      <alignment horizontal="left"/>
    </xf>
    <xf numFmtId="0" fontId="54" fillId="0" borderId="2" xfId="0" applyFont="1" applyBorder="1" applyAlignment="1">
      <alignment wrapText="1"/>
    </xf>
    <xf numFmtId="4" fontId="19" fillId="0" borderId="2" xfId="39" applyNumberFormat="1" applyFont="1" applyBorder="1" applyAlignment="1" applyProtection="1">
      <alignment horizontal="right"/>
      <protection locked="0"/>
    </xf>
    <xf numFmtId="4" fontId="19" fillId="0" borderId="2" xfId="39" applyNumberFormat="1" applyFont="1" applyBorder="1" applyAlignment="1">
      <alignment horizontal="right"/>
    </xf>
    <xf numFmtId="4" fontId="19" fillId="0" borderId="0" xfId="86" applyNumberFormat="1" applyFont="1" applyFill="1" applyBorder="1" applyProtection="1"/>
    <xf numFmtId="0" fontId="54" fillId="0" borderId="0" xfId="88" applyFont="1" applyAlignment="1">
      <alignment horizontal="left"/>
    </xf>
    <xf numFmtId="0" fontId="19" fillId="0" borderId="0" xfId="88" applyFont="1" applyAlignment="1">
      <alignment horizontal="left"/>
    </xf>
    <xf numFmtId="0" fontId="19" fillId="0" borderId="0" xfId="97" applyFont="1" applyAlignment="1">
      <alignment vertical="center"/>
    </xf>
    <xf numFmtId="0" fontId="19" fillId="0" borderId="0" xfId="97" applyFont="1" applyAlignment="1">
      <alignment horizontal="center" vertical="center"/>
    </xf>
    <xf numFmtId="1" fontId="40" fillId="0" borderId="0" xfId="97" applyNumberFormat="1" applyFont="1" applyAlignment="1">
      <alignment horizontal="center"/>
    </xf>
    <xf numFmtId="0" fontId="54" fillId="0" borderId="2" xfId="97" applyFont="1" applyBorder="1" applyAlignment="1">
      <alignment horizontal="center" vertical="center"/>
    </xf>
    <xf numFmtId="0" fontId="54" fillId="0" borderId="2" xfId="88" applyFont="1" applyBorder="1" applyAlignment="1">
      <alignment wrapText="1"/>
    </xf>
    <xf numFmtId="4" fontId="47" fillId="0" borderId="2" xfId="86" applyNumberFormat="1" applyFont="1" applyFill="1" applyBorder="1" applyAlignment="1" applyProtection="1">
      <alignment horizontal="right"/>
    </xf>
    <xf numFmtId="0" fontId="40" fillId="0" borderId="0" xfId="97" applyFont="1"/>
    <xf numFmtId="0" fontId="45" fillId="0" borderId="2" xfId="97" applyFont="1" applyBorder="1"/>
    <xf numFmtId="4" fontId="40" fillId="0" borderId="2" xfId="97" applyNumberFormat="1" applyFont="1" applyBorder="1" applyAlignment="1" applyProtection="1">
      <alignment horizontal="right"/>
      <protection locked="0"/>
    </xf>
    <xf numFmtId="4" fontId="46" fillId="0" borderId="2" xfId="97" applyNumberFormat="1" applyFont="1" applyBorder="1" applyAlignment="1">
      <alignment horizontal="right"/>
    </xf>
    <xf numFmtId="4" fontId="40" fillId="0" borderId="2" xfId="97" applyNumberFormat="1" applyFont="1" applyBorder="1" applyAlignment="1">
      <alignment horizontal="right"/>
    </xf>
    <xf numFmtId="0" fontId="19" fillId="0" borderId="2" xfId="101" applyFont="1" applyBorder="1" applyAlignment="1">
      <alignment horizontal="center" vertical="center"/>
    </xf>
    <xf numFmtId="0" fontId="19" fillId="0" borderId="2" xfId="97" applyFont="1" applyBorder="1" applyAlignment="1">
      <alignment vertical="center"/>
    </xf>
    <xf numFmtId="4" fontId="41" fillId="0" borderId="2" xfId="97" applyNumberFormat="1" applyFont="1" applyBorder="1" applyAlignment="1">
      <alignment horizontal="right"/>
    </xf>
    <xf numFmtId="0" fontId="19" fillId="0" borderId="2" xfId="39" applyFont="1" applyBorder="1" applyAlignment="1">
      <alignment vertical="center" wrapText="1"/>
    </xf>
    <xf numFmtId="4" fontId="60" fillId="0" borderId="7" xfId="0" applyNumberFormat="1" applyFont="1" applyBorder="1" applyAlignment="1">
      <alignment wrapText="1"/>
    </xf>
    <xf numFmtId="0" fontId="19" fillId="0" borderId="2" xfId="97" applyFont="1" applyBorder="1" applyAlignment="1">
      <alignment horizontal="center" vertical="center"/>
    </xf>
    <xf numFmtId="0" fontId="19" fillId="0" borderId="2" xfId="87" applyFont="1" applyBorder="1" applyAlignment="1">
      <alignment vertical="center"/>
    </xf>
    <xf numFmtId="0" fontId="39" fillId="0" borderId="2" xfId="88" applyFont="1" applyBorder="1" applyAlignment="1">
      <alignment vertical="center" wrapText="1"/>
    </xf>
    <xf numFmtId="0" fontId="40" fillId="0" borderId="2" xfId="97" applyFont="1" applyBorder="1" applyAlignment="1">
      <alignment horizontal="center" vertical="center"/>
    </xf>
    <xf numFmtId="0" fontId="45" fillId="0" borderId="2" xfId="97" applyFont="1" applyBorder="1" applyAlignment="1">
      <alignment vertical="center"/>
    </xf>
    <xf numFmtId="0" fontId="39" fillId="0" borderId="2" xfId="102" applyFont="1" applyBorder="1" applyAlignment="1">
      <alignment horizontal="center" vertical="center"/>
    </xf>
    <xf numFmtId="0" fontId="39" fillId="0" borderId="2" xfId="88" applyFont="1" applyBorder="1" applyAlignment="1">
      <alignment wrapText="1"/>
    </xf>
    <xf numFmtId="4" fontId="47" fillId="0" borderId="2" xfId="88" applyNumberFormat="1" applyFont="1" applyBorder="1" applyAlignment="1">
      <alignment horizontal="right"/>
    </xf>
    <xf numFmtId="0" fontId="39" fillId="0" borderId="2" xfId="102" applyFont="1" applyBorder="1" applyAlignment="1">
      <alignment horizontal="center"/>
    </xf>
    <xf numFmtId="0" fontId="19" fillId="0" borderId="2" xfId="88" applyFont="1" applyBorder="1" applyAlignment="1">
      <alignment horizontal="left" vertical="center" wrapText="1"/>
    </xf>
    <xf numFmtId="4" fontId="41" fillId="0" borderId="2" xfId="0" applyNumberFormat="1" applyFont="1" applyBorder="1" applyAlignment="1">
      <alignment horizontal="right" wrapText="1"/>
    </xf>
    <xf numFmtId="0" fontId="54" fillId="0" borderId="2" xfId="88" applyFont="1" applyBorder="1"/>
    <xf numFmtId="4" fontId="40" fillId="0" borderId="2" xfId="86" applyNumberFormat="1" applyFont="1" applyFill="1" applyBorder="1" applyAlignment="1" applyProtection="1">
      <alignment horizontal="right"/>
      <protection locked="0"/>
    </xf>
    <xf numFmtId="4" fontId="46" fillId="0" borderId="2" xfId="86" applyNumberFormat="1" applyFont="1" applyFill="1" applyBorder="1" applyAlignment="1" applyProtection="1">
      <alignment horizontal="right"/>
    </xf>
    <xf numFmtId="0" fontId="39" fillId="0" borderId="2" xfId="97" applyFont="1" applyBorder="1"/>
    <xf numFmtId="0" fontId="19" fillId="0" borderId="2" xfId="87" applyFont="1" applyBorder="1"/>
    <xf numFmtId="4" fontId="41" fillId="0" borderId="2" xfId="89" applyNumberFormat="1" applyFont="1" applyFill="1" applyBorder="1" applyAlignment="1" applyProtection="1">
      <alignment horizontal="right"/>
    </xf>
    <xf numFmtId="1" fontId="19" fillId="0" borderId="2" xfId="0" applyNumberFormat="1" applyFont="1" applyBorder="1"/>
    <xf numFmtId="4" fontId="47" fillId="0" borderId="2" xfId="89" applyNumberFormat="1" applyFont="1" applyFill="1" applyBorder="1" applyAlignment="1" applyProtection="1">
      <alignment horizontal="right"/>
    </xf>
    <xf numFmtId="165" fontId="54" fillId="0" borderId="2" xfId="86" applyFont="1" applyFill="1" applyBorder="1" applyAlignment="1" applyProtection="1">
      <alignment horizontal="center"/>
    </xf>
    <xf numFmtId="0" fontId="54" fillId="0" borderId="2" xfId="89" applyNumberFormat="1" applyFont="1" applyFill="1" applyBorder="1" applyAlignment="1" applyProtection="1">
      <alignment horizontal="left"/>
    </xf>
    <xf numFmtId="1" fontId="54" fillId="0" borderId="2" xfId="97" applyNumberFormat="1" applyFont="1" applyBorder="1" applyAlignment="1">
      <alignment horizontal="center"/>
    </xf>
    <xf numFmtId="0" fontId="54" fillId="0" borderId="2" xfId="87" applyFont="1" applyBorder="1"/>
    <xf numFmtId="1" fontId="54" fillId="0" borderId="4" xfId="102" applyNumberFormat="1" applyFont="1" applyBorder="1" applyAlignment="1">
      <alignment horizontal="center"/>
    </xf>
    <xf numFmtId="1" fontId="54" fillId="0" borderId="2" xfId="102" applyNumberFormat="1" applyFont="1" applyBorder="1" applyAlignment="1">
      <alignment horizontal="center"/>
    </xf>
    <xf numFmtId="0" fontId="39" fillId="0" borderId="8" xfId="88" applyFont="1" applyBorder="1" applyAlignment="1">
      <alignment wrapText="1"/>
    </xf>
    <xf numFmtId="1" fontId="54" fillId="0" borderId="4" xfId="102" applyNumberFormat="1" applyFont="1" applyBorder="1" applyAlignment="1">
      <alignment horizontal="left"/>
    </xf>
    <xf numFmtId="0" fontId="57" fillId="0" borderId="0" xfId="87" applyFont="1" applyAlignment="1">
      <alignment horizontal="left" vertical="center"/>
    </xf>
    <xf numFmtId="4" fontId="39" fillId="0" borderId="0" xfId="89" applyNumberFormat="1" applyFont="1" applyFill="1" applyBorder="1" applyAlignment="1" applyProtection="1">
      <alignment horizontal="right"/>
    </xf>
    <xf numFmtId="4" fontId="39" fillId="0" borderId="0" xfId="86" applyNumberFormat="1" applyFont="1" applyFill="1" applyBorder="1" applyAlignment="1" applyProtection="1">
      <alignment horizontal="right"/>
    </xf>
    <xf numFmtId="0" fontId="54" fillId="0" borderId="0" xfId="103" applyFont="1"/>
    <xf numFmtId="0" fontId="45" fillId="0" borderId="0" xfId="87" applyFont="1" applyAlignment="1">
      <alignment horizontal="left" vertical="center"/>
    </xf>
    <xf numFmtId="1" fontId="46" fillId="0" borderId="7" xfId="97" applyNumberFormat="1" applyFont="1" applyBorder="1" applyAlignment="1">
      <alignment horizontal="center"/>
    </xf>
    <xf numFmtId="0" fontId="54" fillId="0" borderId="6" xfId="103" applyFont="1" applyBorder="1" applyAlignment="1">
      <alignment horizontal="center"/>
    </xf>
    <xf numFmtId="0" fontId="54" fillId="0" borderId="32" xfId="103" applyFont="1" applyBorder="1"/>
    <xf numFmtId="0" fontId="19" fillId="0" borderId="32" xfId="97" applyFont="1" applyBorder="1"/>
    <xf numFmtId="0" fontId="54" fillId="0" borderId="9" xfId="103" applyFont="1" applyBorder="1"/>
    <xf numFmtId="0" fontId="19" fillId="0" borderId="2" xfId="103" applyFont="1" applyBorder="1" applyAlignment="1">
      <alignment horizontal="center"/>
    </xf>
    <xf numFmtId="169" fontId="19" fillId="0" borderId="2" xfId="22" applyNumberFormat="1" applyFont="1" applyFill="1" applyBorder="1" applyAlignment="1" applyProtection="1">
      <alignment horizontal="right"/>
    </xf>
    <xf numFmtId="0" fontId="29" fillId="0" borderId="16" xfId="103" applyFont="1" applyBorder="1" applyAlignment="1">
      <alignment horizontal="center"/>
    </xf>
    <xf numFmtId="0" fontId="54" fillId="0" borderId="11" xfId="97" applyFont="1" applyBorder="1"/>
    <xf numFmtId="0" fontId="54" fillId="0" borderId="32" xfId="97" applyFont="1" applyBorder="1"/>
    <xf numFmtId="4" fontId="19" fillId="0" borderId="2" xfId="22" applyNumberFormat="1" applyFont="1" applyFill="1" applyBorder="1" applyAlignment="1" applyProtection="1">
      <alignment horizontal="right"/>
    </xf>
    <xf numFmtId="0" fontId="19" fillId="0" borderId="7" xfId="97" applyFont="1" applyBorder="1" applyAlignment="1">
      <alignment horizontal="left" wrapText="1"/>
    </xf>
    <xf numFmtId="0" fontId="54" fillId="0" borderId="2" xfId="103" applyFont="1" applyBorder="1" applyAlignment="1">
      <alignment horizontal="center"/>
    </xf>
    <xf numFmtId="4" fontId="19" fillId="0" borderId="2" xfId="103" applyNumberFormat="1" applyFont="1" applyBorder="1" applyAlignment="1">
      <alignment horizontal="right"/>
    </xf>
    <xf numFmtId="0" fontId="54" fillId="0" borderId="6" xfId="97" applyFont="1" applyBorder="1" applyAlignment="1">
      <alignment horizontal="center"/>
    </xf>
    <xf numFmtId="0" fontId="19" fillId="0" borderId="7" xfId="97" applyFont="1" applyBorder="1" applyAlignment="1">
      <alignment wrapText="1"/>
    </xf>
    <xf numFmtId="4" fontId="41" fillId="0" borderId="2" xfId="89" applyNumberFormat="1" applyFont="1" applyFill="1" applyBorder="1" applyAlignment="1" applyProtection="1">
      <alignment horizontal="center"/>
      <protection locked="0"/>
    </xf>
    <xf numFmtId="4" fontId="41" fillId="0" borderId="2" xfId="89" applyNumberFormat="1" applyFont="1" applyFill="1" applyBorder="1" applyAlignment="1" applyProtection="1">
      <alignment horizontal="right"/>
      <protection locked="0"/>
    </xf>
    <xf numFmtId="0" fontId="57" fillId="0" borderId="0" xfId="97" applyFont="1"/>
    <xf numFmtId="0" fontId="20" fillId="0" borderId="0" xfId="97" applyFont="1" applyAlignment="1" applyProtection="1">
      <alignment horizontal="center" vertical="center"/>
      <protection locked="0"/>
    </xf>
    <xf numFmtId="0" fontId="18" fillId="0" borderId="14" xfId="97" applyFont="1" applyBorder="1" applyAlignment="1" applyProtection="1">
      <alignment horizontal="center" vertical="center"/>
      <protection locked="0"/>
    </xf>
    <xf numFmtId="0" fontId="20" fillId="0" borderId="32" xfId="97" applyFont="1" applyBorder="1" applyAlignment="1" applyProtection="1">
      <alignment horizontal="center" vertical="center" wrapText="1"/>
      <protection locked="0"/>
    </xf>
    <xf numFmtId="0" fontId="20" fillId="0" borderId="32" xfId="97" applyFont="1" applyBorder="1" applyAlignment="1" applyProtection="1">
      <alignment vertical="center"/>
      <protection locked="0"/>
    </xf>
    <xf numFmtId="0" fontId="21" fillId="0" borderId="32" xfId="97" applyFont="1" applyBorder="1" applyAlignment="1" applyProtection="1">
      <alignment vertical="center"/>
      <protection locked="0"/>
    </xf>
    <xf numFmtId="0" fontId="54" fillId="0" borderId="9" xfId="97" applyFont="1" applyBorder="1" applyAlignment="1" applyProtection="1">
      <alignment horizontal="center" vertical="center"/>
      <protection locked="0"/>
    </xf>
    <xf numFmtId="0" fontId="18" fillId="0" borderId="10" xfId="97" applyFont="1" applyBorder="1" applyAlignment="1" applyProtection="1">
      <alignment horizontal="center"/>
      <protection locked="0"/>
    </xf>
    <xf numFmtId="0" fontId="20" fillId="0" borderId="34" xfId="97" applyFont="1" applyBorder="1" applyAlignment="1" applyProtection="1">
      <alignment horizontal="center" wrapText="1"/>
      <protection locked="0"/>
    </xf>
    <xf numFmtId="0" fontId="20" fillId="0" borderId="0" xfId="97" applyFont="1" applyProtection="1">
      <protection locked="0"/>
    </xf>
    <xf numFmtId="0" fontId="21" fillId="0" borderId="0" xfId="97" applyFont="1" applyProtection="1">
      <protection locked="0"/>
    </xf>
    <xf numFmtId="0" fontId="27" fillId="0" borderId="11" xfId="97" applyFont="1" applyBorder="1" applyProtection="1">
      <protection locked="0"/>
    </xf>
    <xf numFmtId="0" fontId="18" fillId="0" borderId="10" xfId="97" applyFont="1" applyBorder="1" applyAlignment="1" applyProtection="1">
      <alignment horizontal="center" vertical="center"/>
      <protection locked="0"/>
    </xf>
    <xf numFmtId="0" fontId="42" fillId="0" borderId="0" xfId="97" applyFont="1" applyAlignment="1" applyProtection="1">
      <alignment horizontal="center" vertical="center"/>
      <protection locked="0"/>
    </xf>
    <xf numFmtId="0" fontId="20" fillId="0" borderId="0" xfId="97" applyFont="1" applyAlignment="1" applyProtection="1">
      <alignment vertical="center"/>
      <protection locked="0"/>
    </xf>
    <xf numFmtId="0" fontId="21" fillId="0" borderId="0" xfId="97" applyFont="1" applyAlignment="1" applyProtection="1">
      <alignment vertical="center"/>
      <protection locked="0"/>
    </xf>
    <xf numFmtId="0" fontId="54" fillId="0" borderId="11" xfId="97" applyFont="1" applyBorder="1" applyAlignment="1" applyProtection="1">
      <alignment horizontal="center" vertical="center"/>
      <protection locked="0"/>
    </xf>
    <xf numFmtId="0" fontId="61" fillId="0" borderId="10" xfId="97" applyFont="1" applyBorder="1" applyAlignment="1" applyProtection="1">
      <alignment horizontal="center"/>
      <protection locked="0"/>
    </xf>
    <xf numFmtId="0" fontId="19" fillId="0" borderId="0" xfId="97" applyFont="1" applyAlignment="1" applyProtection="1">
      <alignment horizontal="center"/>
      <protection locked="0"/>
    </xf>
    <xf numFmtId="0" fontId="19" fillId="0" borderId="11" xfId="97" applyFont="1" applyBorder="1" applyAlignment="1" applyProtection="1">
      <alignment horizontal="center"/>
      <protection locked="0"/>
    </xf>
    <xf numFmtId="0" fontId="61" fillId="0" borderId="10" xfId="97" applyFont="1" applyBorder="1" applyAlignment="1" applyProtection="1">
      <alignment horizontal="center" vertical="center"/>
      <protection locked="0"/>
    </xf>
    <xf numFmtId="0" fontId="20" fillId="0" borderId="0" xfId="88" applyFont="1" applyAlignment="1" applyProtection="1">
      <alignment horizontal="center" vertical="center" wrapText="1"/>
      <protection locked="0"/>
    </xf>
    <xf numFmtId="0" fontId="21" fillId="0" borderId="0" xfId="88" applyFont="1" applyAlignment="1" applyProtection="1">
      <alignment vertical="center"/>
      <protection locked="0"/>
    </xf>
    <xf numFmtId="0" fontId="54" fillId="0" borderId="0" xfId="97" applyFont="1" applyAlignment="1" applyProtection="1">
      <alignment horizontal="center" vertical="center"/>
      <protection locked="0"/>
    </xf>
    <xf numFmtId="0" fontId="27" fillId="0" borderId="0" xfId="97" applyFont="1" applyProtection="1">
      <protection locked="0"/>
    </xf>
    <xf numFmtId="0" fontId="61" fillId="0" borderId="0" xfId="97" applyFont="1" applyAlignment="1" applyProtection="1">
      <alignment horizontal="center"/>
      <protection locked="0"/>
    </xf>
    <xf numFmtId="0" fontId="20" fillId="0" borderId="0" xfId="97" applyFont="1" applyAlignment="1" applyProtection="1">
      <alignment horizontal="center"/>
      <protection locked="0"/>
    </xf>
    <xf numFmtId="0" fontId="20" fillId="0" borderId="0" xfId="88" applyFont="1" applyProtection="1">
      <protection locked="0"/>
    </xf>
    <xf numFmtId="0" fontId="54" fillId="0" borderId="0" xfId="97" applyFont="1" applyAlignment="1" applyProtection="1">
      <alignment horizontal="center"/>
      <protection locked="0"/>
    </xf>
    <xf numFmtId="0" fontId="19" fillId="0" borderId="0" xfId="88" applyFont="1" applyAlignment="1" applyProtection="1">
      <alignment horizontal="center"/>
      <protection locked="0"/>
    </xf>
    <xf numFmtId="0" fontId="21" fillId="0" borderId="0" xfId="88" applyFont="1" applyProtection="1">
      <protection locked="0"/>
    </xf>
    <xf numFmtId="0" fontId="61" fillId="0" borderId="0" xfId="97" applyFont="1" applyAlignment="1">
      <alignment horizontal="center"/>
    </xf>
    <xf numFmtId="165" fontId="21" fillId="0" borderId="0" xfId="86" applyFont="1" applyFill="1" applyProtection="1"/>
    <xf numFmtId="0" fontId="28" fillId="0" borderId="0" xfId="87" applyFont="1"/>
    <xf numFmtId="0" fontId="39" fillId="0" borderId="0" xfId="87" applyFont="1"/>
    <xf numFmtId="0" fontId="37" fillId="0" borderId="0" xfId="87" applyFont="1"/>
    <xf numFmtId="0" fontId="41" fillId="0" borderId="0" xfId="39" applyFont="1" applyAlignment="1">
      <alignment horizontal="left"/>
    </xf>
    <xf numFmtId="0" fontId="41" fillId="0" borderId="0" xfId="87" applyFont="1"/>
    <xf numFmtId="0" fontId="41" fillId="0" borderId="0" xfId="87" applyFont="1" applyAlignment="1">
      <alignment horizontal="right"/>
    </xf>
    <xf numFmtId="0" fontId="46" fillId="0" borderId="0" xfId="87" applyFont="1" applyAlignment="1">
      <alignment horizontal="center"/>
    </xf>
    <xf numFmtId="0" fontId="29" fillId="0" borderId="0" xfId="87" applyFont="1" applyAlignment="1">
      <alignment horizontal="center"/>
    </xf>
    <xf numFmtId="3" fontId="54" fillId="0" borderId="0" xfId="104" applyFont="1" applyAlignment="1">
      <alignment horizontal="left"/>
    </xf>
    <xf numFmtId="0" fontId="29" fillId="0" borderId="0" xfId="87" applyFont="1" applyAlignment="1">
      <alignment horizontal="left"/>
    </xf>
    <xf numFmtId="3" fontId="39" fillId="0" borderId="2" xfId="104" applyFont="1" applyBorder="1" applyAlignment="1">
      <alignment horizontal="center" vertical="center"/>
    </xf>
    <xf numFmtId="0" fontId="39" fillId="0" borderId="2" xfId="87" applyFont="1" applyBorder="1" applyAlignment="1">
      <alignment horizontal="center" vertical="center"/>
    </xf>
    <xf numFmtId="0" fontId="66" fillId="0" borderId="2" xfId="87" applyFont="1" applyBorder="1" applyAlignment="1">
      <alignment horizontal="center" vertical="center" wrapText="1"/>
    </xf>
    <xf numFmtId="0" fontId="47" fillId="0" borderId="2" xfId="87" applyFont="1" applyBorder="1" applyAlignment="1">
      <alignment horizontal="center" vertical="center" wrapText="1"/>
    </xf>
    <xf numFmtId="2" fontId="39" fillId="0" borderId="2" xfId="87" applyNumberFormat="1" applyFont="1" applyBorder="1" applyAlignment="1">
      <alignment horizontal="center" vertical="center"/>
    </xf>
    <xf numFmtId="4" fontId="39" fillId="0" borderId="2" xfId="87" applyNumberFormat="1" applyFont="1" applyBorder="1" applyAlignment="1">
      <alignment horizontal="center" vertical="center" wrapText="1"/>
    </xf>
    <xf numFmtId="0" fontId="40" fillId="0" borderId="2" xfId="104" applyNumberFormat="1" applyFont="1" applyBorder="1" applyAlignment="1">
      <alignment horizontal="center" vertical="center"/>
    </xf>
    <xf numFmtId="3" fontId="39" fillId="0" borderId="2" xfId="104" applyFont="1" applyBorder="1" applyAlignment="1">
      <alignment horizontal="center"/>
    </xf>
    <xf numFmtId="0" fontId="34" fillId="0" borderId="2" xfId="87" applyFont="1" applyBorder="1" applyAlignment="1">
      <alignment horizontal="center"/>
    </xf>
    <xf numFmtId="3" fontId="39" fillId="0" borderId="2" xfId="87" applyNumberFormat="1" applyFont="1" applyBorder="1"/>
    <xf numFmtId="3" fontId="19" fillId="0" borderId="2" xfId="87" applyNumberFormat="1" applyFont="1" applyBorder="1"/>
    <xf numFmtId="4" fontId="39" fillId="0" borderId="2" xfId="87" applyNumberFormat="1" applyFont="1" applyBorder="1" applyAlignment="1">
      <alignment horizontal="right"/>
    </xf>
    <xf numFmtId="4" fontId="32" fillId="0" borderId="2" xfId="87" applyNumberFormat="1" applyFont="1" applyBorder="1" applyAlignment="1">
      <alignment horizontal="right"/>
    </xf>
    <xf numFmtId="0" fontId="39" fillId="0" borderId="2" xfId="87" applyFont="1" applyBorder="1" applyAlignment="1">
      <alignment horizontal="center"/>
    </xf>
    <xf numFmtId="0" fontId="39" fillId="0" borderId="2" xfId="87" applyFont="1" applyBorder="1"/>
    <xf numFmtId="0" fontId="39" fillId="0" borderId="4" xfId="87" applyFont="1" applyBorder="1"/>
    <xf numFmtId="4" fontId="39" fillId="0" borderId="2" xfId="91" applyNumberFormat="1" applyFont="1" applyFill="1" applyAlignment="1">
      <alignment horizontal="right"/>
    </xf>
    <xf numFmtId="0" fontId="39" fillId="0" borderId="6" xfId="87" applyFont="1" applyBorder="1" applyAlignment="1">
      <alignment horizontal="center"/>
    </xf>
    <xf numFmtId="0" fontId="66" fillId="0" borderId="32" xfId="87" applyFont="1" applyBorder="1"/>
    <xf numFmtId="3" fontId="39" fillId="0" borderId="6" xfId="104" applyFont="1" applyBorder="1" applyAlignment="1">
      <alignment horizontal="center"/>
    </xf>
    <xf numFmtId="4" fontId="19" fillId="0" borderId="2" xfId="87" applyNumberFormat="1" applyFont="1" applyBorder="1" applyAlignment="1">
      <alignment horizontal="right"/>
    </xf>
    <xf numFmtId="4" fontId="39" fillId="0" borderId="0" xfId="87" applyNumberFormat="1" applyFont="1" applyAlignment="1">
      <alignment horizontal="right"/>
    </xf>
    <xf numFmtId="4" fontId="39" fillId="0" borderId="7" xfId="87" applyNumberFormat="1" applyFont="1" applyBorder="1" applyAlignment="1">
      <alignment horizontal="right"/>
    </xf>
    <xf numFmtId="0" fontId="32" fillId="0" borderId="2" xfId="87" applyFont="1" applyBorder="1"/>
    <xf numFmtId="0" fontId="34" fillId="0" borderId="2" xfId="87" applyFont="1" applyBorder="1"/>
    <xf numFmtId="4" fontId="19" fillId="0" borderId="2" xfId="87" applyNumberFormat="1" applyFont="1" applyBorder="1"/>
    <xf numFmtId="3" fontId="45" fillId="0" borderId="2" xfId="104" applyFont="1" applyBorder="1"/>
    <xf numFmtId="4" fontId="39" fillId="0" borderId="2" xfId="104" applyNumberFormat="1" applyFont="1" applyBorder="1" applyAlignment="1">
      <alignment horizontal="right"/>
    </xf>
    <xf numFmtId="0" fontId="19" fillId="0" borderId="2" xfId="87" applyFont="1" applyBorder="1" applyAlignment="1">
      <alignment horizontal="center"/>
    </xf>
    <xf numFmtId="4" fontId="19" fillId="0" borderId="2" xfId="104" applyNumberFormat="1" applyFont="1" applyBorder="1" applyAlignment="1">
      <alignment horizontal="right"/>
    </xf>
    <xf numFmtId="0" fontId="70" fillId="0" borderId="2" xfId="87" applyFont="1" applyBorder="1"/>
    <xf numFmtId="0" fontId="32" fillId="0" borderId="2" xfId="87" applyFont="1" applyBorder="1" applyAlignment="1">
      <alignment horizontal="center"/>
    </xf>
    <xf numFmtId="4" fontId="39" fillId="0" borderId="2" xfId="87" applyNumberFormat="1" applyFont="1" applyBorder="1"/>
    <xf numFmtId="0" fontId="32" fillId="0" borderId="2" xfId="87" applyFont="1" applyBorder="1" applyAlignment="1">
      <alignment horizontal="center" vertical="center"/>
    </xf>
    <xf numFmtId="0" fontId="28" fillId="0" borderId="0" xfId="87" applyFont="1" applyAlignment="1">
      <alignment vertical="center"/>
    </xf>
    <xf numFmtId="0" fontId="32" fillId="0" borderId="6" xfId="87" applyFont="1" applyBorder="1" applyAlignment="1">
      <alignment horizontal="center"/>
    </xf>
    <xf numFmtId="2" fontId="32" fillId="0" borderId="2" xfId="87" applyNumberFormat="1" applyFont="1" applyBorder="1"/>
    <xf numFmtId="49" fontId="32" fillId="0" borderId="2" xfId="33" applyNumberFormat="1" applyFont="1" applyFill="1" applyBorder="1" applyProtection="1"/>
    <xf numFmtId="49" fontId="32" fillId="0" borderId="2" xfId="87" applyNumberFormat="1" applyFont="1" applyBorder="1"/>
    <xf numFmtId="0" fontId="32" fillId="0" borderId="8" xfId="87" applyFont="1" applyBorder="1"/>
    <xf numFmtId="0" fontId="32" fillId="0" borderId="7" xfId="87" applyFont="1" applyBorder="1"/>
    <xf numFmtId="4" fontId="34" fillId="0" borderId="2" xfId="87" applyNumberFormat="1" applyFont="1" applyBorder="1" applyAlignment="1">
      <alignment horizontal="right"/>
    </xf>
    <xf numFmtId="0" fontId="72" fillId="0" borderId="2" xfId="87" applyFont="1" applyBorder="1"/>
    <xf numFmtId="0" fontId="73" fillId="0" borderId="2" xfId="87" applyFont="1" applyBorder="1"/>
    <xf numFmtId="0" fontId="39" fillId="0" borderId="14" xfId="39" applyFont="1" applyBorder="1"/>
    <xf numFmtId="0" fontId="19" fillId="0" borderId="0" xfId="87" applyFont="1" applyAlignment="1">
      <alignment vertical="top" wrapText="1"/>
    </xf>
    <xf numFmtId="0" fontId="39" fillId="0" borderId="15" xfId="39" applyFont="1" applyBorder="1"/>
    <xf numFmtId="0" fontId="39" fillId="0" borderId="2" xfId="39" applyFont="1" applyBorder="1" applyAlignment="1">
      <alignment horizontal="center" vertical="center"/>
    </xf>
    <xf numFmtId="0" fontId="39" fillId="0" borderId="2" xfId="39" applyFont="1" applyBorder="1" applyAlignment="1">
      <alignment horizontal="center" vertical="center" wrapText="1"/>
    </xf>
    <xf numFmtId="0" fontId="39" fillId="0" borderId="2" xfId="39" applyFont="1" applyBorder="1" applyAlignment="1">
      <alignment horizontal="center" wrapText="1"/>
    </xf>
    <xf numFmtId="2" fontId="39" fillId="0" borderId="2" xfId="87" applyNumberFormat="1" applyFont="1" applyBorder="1" applyAlignment="1">
      <alignment horizontal="center" vertical="center" wrapText="1"/>
    </xf>
    <xf numFmtId="0" fontId="19" fillId="0" borderId="2" xfId="39" applyFont="1" applyBorder="1" applyAlignment="1">
      <alignment horizontal="center"/>
    </xf>
    <xf numFmtId="0" fontId="19" fillId="0" borderId="2" xfId="39" applyFont="1" applyBorder="1"/>
    <xf numFmtId="4" fontId="19" fillId="0" borderId="2" xfId="91" applyNumberFormat="1" applyFont="1" applyFill="1" applyAlignment="1">
      <alignment horizontal="right"/>
    </xf>
    <xf numFmtId="0" fontId="39" fillId="0" borderId="2" xfId="39" applyFont="1" applyBorder="1"/>
    <xf numFmtId="4" fontId="39" fillId="0" borderId="2" xfId="39" applyNumberFormat="1" applyFont="1" applyBorder="1" applyAlignment="1">
      <alignment horizontal="right"/>
    </xf>
    <xf numFmtId="0" fontId="19" fillId="0" borderId="2" xfId="39" applyFont="1" applyBorder="1" applyAlignment="1">
      <alignment horizontal="center" vertical="center"/>
    </xf>
    <xf numFmtId="0" fontId="19" fillId="0" borderId="2" xfId="39" applyFont="1" applyBorder="1" applyAlignment="1">
      <alignment wrapText="1"/>
    </xf>
    <xf numFmtId="0" fontId="28" fillId="0" borderId="2" xfId="87" applyFont="1" applyBorder="1" applyAlignment="1">
      <alignment horizontal="center"/>
    </xf>
    <xf numFmtId="0" fontId="28" fillId="0" borderId="2" xfId="87" applyFont="1" applyBorder="1"/>
    <xf numFmtId="0" fontId="20" fillId="0" borderId="0" xfId="87" applyFont="1" applyAlignment="1">
      <alignment horizontal="center" vertical="center"/>
    </xf>
    <xf numFmtId="0" fontId="28" fillId="0" borderId="14" xfId="87" applyFont="1" applyBorder="1" applyAlignment="1">
      <alignment vertical="center"/>
    </xf>
    <xf numFmtId="0" fontId="20" fillId="0" borderId="32" xfId="87" applyFont="1" applyBorder="1" applyAlignment="1">
      <alignment horizontal="center" vertical="center" wrapText="1"/>
    </xf>
    <xf numFmtId="0" fontId="20" fillId="0" borderId="32" xfId="87" applyFont="1" applyBorder="1" applyAlignment="1">
      <alignment horizontal="left" vertical="center" wrapText="1"/>
    </xf>
    <xf numFmtId="0" fontId="20" fillId="0" borderId="32" xfId="87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0" xfId="87" applyFont="1" applyAlignment="1">
      <alignment vertical="center"/>
    </xf>
    <xf numFmtId="0" fontId="28" fillId="0" borderId="10" xfId="87" applyFont="1" applyBorder="1"/>
    <xf numFmtId="0" fontId="39" fillId="0" borderId="34" xfId="87" applyFont="1" applyBorder="1" applyAlignment="1">
      <alignment horizontal="center"/>
    </xf>
    <xf numFmtId="0" fontId="39" fillId="0" borderId="0" xfId="87" applyFont="1" applyAlignment="1">
      <alignment horizontal="left"/>
    </xf>
    <xf numFmtId="0" fontId="39" fillId="0" borderId="11" xfId="87" applyFont="1" applyBorder="1" applyAlignment="1">
      <alignment horizontal="center"/>
    </xf>
    <xf numFmtId="3" fontId="74" fillId="0" borderId="10" xfId="104" applyFont="1" applyBorder="1" applyAlignment="1">
      <alignment vertical="center"/>
    </xf>
    <xf numFmtId="0" fontId="42" fillId="0" borderId="0" xfId="87" applyFont="1" applyAlignment="1">
      <alignment horizontal="center" vertical="center"/>
    </xf>
    <xf numFmtId="0" fontId="42" fillId="0" borderId="0" xfId="87" applyFont="1" applyAlignment="1">
      <alignment horizontal="left" vertical="center"/>
    </xf>
    <xf numFmtId="0" fontId="42" fillId="0" borderId="0" xfId="87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11" xfId="87" applyFont="1" applyBorder="1" applyAlignment="1">
      <alignment horizontal="center" vertical="center"/>
    </xf>
    <xf numFmtId="0" fontId="73" fillId="0" borderId="0" xfId="87" applyFont="1" applyAlignment="1">
      <alignment vertical="center"/>
    </xf>
    <xf numFmtId="0" fontId="28" fillId="0" borderId="10" xfId="87" applyFont="1" applyBorder="1" applyAlignment="1">
      <alignment vertical="center"/>
    </xf>
    <xf numFmtId="0" fontId="20" fillId="0" borderId="0" xfId="88" applyFont="1" applyAlignment="1">
      <alignment horizontal="center" vertical="center" wrapText="1"/>
    </xf>
    <xf numFmtId="0" fontId="20" fillId="0" borderId="0" xfId="88" applyFont="1" applyAlignment="1">
      <alignment horizontal="left" vertical="center" wrapText="1"/>
    </xf>
    <xf numFmtId="0" fontId="39" fillId="0" borderId="0" xfId="87" applyFont="1" applyAlignment="1">
      <alignment vertical="center"/>
    </xf>
    <xf numFmtId="0" fontId="34" fillId="0" borderId="0" xfId="87" applyFont="1" applyAlignment="1">
      <alignment vertical="center"/>
    </xf>
    <xf numFmtId="0" fontId="34" fillId="0" borderId="11" xfId="87" applyFont="1" applyBorder="1" applyAlignment="1">
      <alignment vertical="center"/>
    </xf>
    <xf numFmtId="0" fontId="39" fillId="0" borderId="0" xfId="88" applyFont="1"/>
    <xf numFmtId="0" fontId="19" fillId="0" borderId="0" xfId="87" applyFont="1"/>
    <xf numFmtId="0" fontId="34" fillId="0" borderId="0" xfId="87" applyFont="1"/>
    <xf numFmtId="0" fontId="34" fillId="0" borderId="11" xfId="87" applyFont="1" applyBorder="1"/>
    <xf numFmtId="0" fontId="73" fillId="0" borderId="10" xfId="87" applyFont="1" applyBorder="1" applyAlignment="1">
      <alignment vertical="center"/>
    </xf>
    <xf numFmtId="0" fontId="42" fillId="0" borderId="0" xfId="88" applyFont="1" applyAlignment="1">
      <alignment horizontal="left" vertical="center"/>
    </xf>
    <xf numFmtId="0" fontId="73" fillId="0" borderId="11" xfId="87" applyFont="1" applyBorder="1" applyAlignment="1">
      <alignment vertical="center"/>
    </xf>
    <xf numFmtId="0" fontId="47" fillId="0" borderId="0" xfId="87" applyFont="1" applyAlignment="1">
      <alignment horizontal="left"/>
    </xf>
    <xf numFmtId="0" fontId="47" fillId="0" borderId="0" xfId="87" applyFont="1"/>
    <xf numFmtId="3" fontId="54" fillId="0" borderId="0" xfId="104" applyFont="1" applyAlignment="1">
      <alignment horizontal="center"/>
    </xf>
    <xf numFmtId="0" fontId="39" fillId="0" borderId="2" xfId="87" applyFont="1" applyBorder="1" applyAlignment="1">
      <alignment horizontal="center" vertical="center" wrapText="1"/>
    </xf>
    <xf numFmtId="0" fontId="39" fillId="0" borderId="2" xfId="87" applyFont="1" applyBorder="1" applyAlignment="1">
      <alignment vertical="center" wrapText="1"/>
    </xf>
    <xf numFmtId="0" fontId="41" fillId="0" borderId="2" xfId="39" applyFont="1" applyBorder="1" applyAlignment="1">
      <alignment horizontal="center" vertical="center" wrapText="1"/>
    </xf>
    <xf numFmtId="0" fontId="19" fillId="0" borderId="2" xfId="39" applyFont="1" applyBorder="1" applyAlignment="1">
      <alignment horizontal="center" vertical="center" wrapText="1"/>
    </xf>
    <xf numFmtId="3" fontId="40" fillId="0" borderId="2" xfId="104" applyFont="1" applyBorder="1" applyAlignment="1">
      <alignment horizontal="center" vertical="center"/>
    </xf>
    <xf numFmtId="3" fontId="19" fillId="0" borderId="2" xfId="87" applyNumberFormat="1" applyFont="1" applyBorder="1" applyAlignment="1">
      <alignment horizontal="right"/>
    </xf>
    <xf numFmtId="3" fontId="19" fillId="0" borderId="2" xfId="72" applyNumberFormat="1" applyFont="1" applyFill="1" applyBorder="1" applyAlignment="1">
      <alignment horizontal="right"/>
    </xf>
    <xf numFmtId="4" fontId="19" fillId="0" borderId="2" xfId="72" applyNumberFormat="1" applyFont="1" applyFill="1" applyBorder="1" applyAlignment="1">
      <alignment horizontal="right"/>
    </xf>
    <xf numFmtId="4" fontId="41" fillId="0" borderId="2" xfId="39" applyNumberFormat="1" applyFont="1" applyBorder="1" applyAlignment="1">
      <alignment horizontal="right"/>
    </xf>
    <xf numFmtId="3" fontId="39" fillId="0" borderId="2" xfId="87" applyNumberFormat="1" applyFont="1" applyBorder="1" applyAlignment="1">
      <alignment horizontal="right"/>
    </xf>
    <xf numFmtId="3" fontId="47" fillId="0" borderId="2" xfId="72" applyNumberFormat="1" applyFont="1" applyFill="1" applyBorder="1" applyAlignment="1">
      <alignment horizontal="right"/>
    </xf>
    <xf numFmtId="4" fontId="47" fillId="0" borderId="2" xfId="72" applyNumberFormat="1" applyFont="1" applyFill="1" applyBorder="1" applyAlignment="1">
      <alignment horizontal="right"/>
    </xf>
    <xf numFmtId="4" fontId="47" fillId="0" borderId="2" xfId="87" applyNumberFormat="1" applyFont="1" applyBorder="1" applyAlignment="1">
      <alignment horizontal="right"/>
    </xf>
    <xf numFmtId="3" fontId="47" fillId="0" borderId="2" xfId="104" applyFont="1" applyBorder="1" applyAlignment="1">
      <alignment horizontal="center" vertical="center" wrapText="1"/>
    </xf>
    <xf numFmtId="0" fontId="41" fillId="0" borderId="2" xfId="39" applyFont="1" applyBorder="1" applyAlignment="1">
      <alignment horizontal="center" vertical="top" wrapText="1"/>
    </xf>
    <xf numFmtId="3" fontId="19" fillId="0" borderId="2" xfId="104" applyFont="1" applyBorder="1"/>
    <xf numFmtId="3" fontId="34" fillId="0" borderId="2" xfId="87" applyNumberFormat="1" applyFont="1" applyBorder="1" applyAlignment="1">
      <alignment horizontal="right"/>
    </xf>
    <xf numFmtId="3" fontId="19" fillId="0" borderId="2" xfId="104" applyFont="1" applyBorder="1" applyAlignment="1">
      <alignment horizontal="right"/>
    </xf>
    <xf numFmtId="4" fontId="41" fillId="0" borderId="2" xfId="72" applyNumberFormat="1" applyFont="1" applyFill="1" applyBorder="1" applyAlignment="1">
      <alignment horizontal="right"/>
    </xf>
    <xf numFmtId="4" fontId="37" fillId="0" borderId="2" xfId="87" applyNumberFormat="1" applyFont="1" applyBorder="1" applyAlignment="1">
      <alignment horizontal="right"/>
    </xf>
    <xf numFmtId="4" fontId="41" fillId="0" borderId="2" xfId="87" applyNumberFormat="1" applyFont="1" applyBorder="1" applyAlignment="1">
      <alignment horizontal="right"/>
    </xf>
    <xf numFmtId="49" fontId="34" fillId="0" borderId="2" xfId="87" applyNumberFormat="1" applyFont="1" applyBorder="1"/>
    <xf numFmtId="3" fontId="41" fillId="0" borderId="2" xfId="104" applyFont="1" applyBorder="1" applyAlignment="1">
      <alignment horizontal="center" vertical="center" wrapText="1"/>
    </xf>
    <xf numFmtId="0" fontId="32" fillId="0" borderId="2" xfId="87" applyFont="1" applyBorder="1" applyAlignment="1">
      <alignment horizontal="center" vertical="center" wrapText="1"/>
    </xf>
    <xf numFmtId="0" fontId="37" fillId="0" borderId="2" xfId="87" applyFont="1" applyBorder="1" applyAlignment="1">
      <alignment horizontal="center" vertical="center" wrapText="1"/>
    </xf>
    <xf numFmtId="0" fontId="37" fillId="0" borderId="2" xfId="87" applyFont="1" applyBorder="1"/>
    <xf numFmtId="4" fontId="34" fillId="0" borderId="2" xfId="87" applyNumberFormat="1" applyFont="1" applyBorder="1" applyAlignment="1">
      <alignment horizontal="right" vertical="center"/>
    </xf>
    <xf numFmtId="0" fontId="31" fillId="0" borderId="2" xfId="87" applyFont="1" applyBorder="1"/>
    <xf numFmtId="3" fontId="54" fillId="0" borderId="0" xfId="104" applyFont="1"/>
    <xf numFmtId="3" fontId="80" fillId="0" borderId="0" xfId="104" applyFont="1"/>
    <xf numFmtId="3" fontId="81" fillId="0" borderId="0" xfId="104" applyFont="1"/>
    <xf numFmtId="0" fontId="29" fillId="0" borderId="0" xfId="87" applyFont="1"/>
    <xf numFmtId="0" fontId="45" fillId="0" borderId="0" xfId="39" applyFont="1"/>
    <xf numFmtId="0" fontId="45" fillId="0" borderId="0" xfId="39" applyFont="1" applyAlignment="1">
      <alignment horizontal="left"/>
    </xf>
    <xf numFmtId="0" fontId="31" fillId="0" borderId="2" xfId="87" applyFont="1" applyBorder="1" applyAlignment="1">
      <alignment horizontal="left" vertical="center"/>
    </xf>
    <xf numFmtId="0" fontId="37" fillId="0" borderId="2" xfId="87" applyFont="1" applyBorder="1" applyAlignment="1">
      <alignment vertical="center"/>
    </xf>
    <xf numFmtId="0" fontId="37" fillId="0" borderId="2" xfId="87" applyFont="1" applyBorder="1" applyAlignment="1">
      <alignment horizontal="center" vertical="center"/>
    </xf>
    <xf numFmtId="0" fontId="53" fillId="0" borderId="2" xfId="87" applyFont="1" applyBorder="1" applyAlignment="1">
      <alignment horizontal="left" vertical="center"/>
    </xf>
    <xf numFmtId="0" fontId="53" fillId="0" borderId="2" xfId="87" applyFont="1" applyBorder="1" applyAlignment="1">
      <alignment horizontal="center" vertical="center"/>
    </xf>
    <xf numFmtId="0" fontId="82" fillId="0" borderId="2" xfId="87" applyFont="1" applyBorder="1" applyAlignment="1">
      <alignment horizontal="center"/>
    </xf>
    <xf numFmtId="4" fontId="47" fillId="0" borderId="2" xfId="39" applyNumberFormat="1" applyFont="1" applyBorder="1" applyAlignment="1">
      <alignment horizontal="right"/>
    </xf>
    <xf numFmtId="0" fontId="57" fillId="0" borderId="0" xfId="39" applyFont="1"/>
    <xf numFmtId="0" fontId="28" fillId="0" borderId="14" xfId="87" applyFont="1" applyBorder="1"/>
    <xf numFmtId="0" fontId="45" fillId="0" borderId="32" xfId="39" applyFont="1" applyBorder="1"/>
    <xf numFmtId="0" fontId="28" fillId="0" borderId="32" xfId="87" applyFont="1" applyBorder="1"/>
    <xf numFmtId="0" fontId="20" fillId="0" borderId="32" xfId="87" applyFont="1" applyBorder="1" applyAlignment="1">
      <alignment horizontal="center"/>
    </xf>
    <xf numFmtId="0" fontId="20" fillId="0" borderId="32" xfId="88" applyFont="1" applyBorder="1" applyAlignment="1">
      <alignment horizontal="center" vertical="center" wrapText="1"/>
    </xf>
    <xf numFmtId="0" fontId="20" fillId="0" borderId="9" xfId="88" applyFont="1" applyBorder="1" applyAlignment="1">
      <alignment horizontal="center" vertical="center" wrapText="1"/>
    </xf>
    <xf numFmtId="0" fontId="20" fillId="0" borderId="10" xfId="87" applyFont="1" applyBorder="1" applyAlignment="1">
      <alignment horizontal="center" vertical="center" wrapText="1"/>
    </xf>
    <xf numFmtId="0" fontId="20" fillId="0" borderId="0" xfId="87" applyFont="1" applyAlignment="1">
      <alignment horizontal="center" vertical="center" wrapText="1"/>
    </xf>
    <xf numFmtId="0" fontId="20" fillId="0" borderId="11" xfId="87" applyFont="1" applyBorder="1" applyAlignment="1">
      <alignment horizontal="center" vertical="center"/>
    </xf>
    <xf numFmtId="0" fontId="20" fillId="0" borderId="10" xfId="87" applyFont="1" applyBorder="1" applyAlignment="1">
      <alignment horizontal="center"/>
    </xf>
    <xf numFmtId="0" fontId="20" fillId="0" borderId="0" xfId="87" applyFont="1" applyAlignment="1">
      <alignment horizontal="center"/>
    </xf>
    <xf numFmtId="0" fontId="20" fillId="0" borderId="0" xfId="87" applyFont="1"/>
    <xf numFmtId="0" fontId="20" fillId="0" borderId="11" xfId="87" applyFont="1" applyBorder="1" applyAlignment="1">
      <alignment horizontal="center"/>
    </xf>
    <xf numFmtId="0" fontId="19" fillId="0" borderId="0" xfId="98" applyFont="1" applyAlignment="1">
      <alignment horizontal="center"/>
    </xf>
    <xf numFmtId="0" fontId="19" fillId="0" borderId="0" xfId="98" applyFont="1"/>
    <xf numFmtId="0" fontId="39" fillId="0" borderId="0" xfId="98" applyFont="1"/>
    <xf numFmtId="0" fontId="41" fillId="0" borderId="0" xfId="98" applyFont="1"/>
    <xf numFmtId="0" fontId="21" fillId="0" borderId="0" xfId="98" applyFont="1" applyAlignment="1">
      <alignment horizontal="center"/>
    </xf>
    <xf numFmtId="0" fontId="21" fillId="0" borderId="0" xfId="98" applyFont="1"/>
    <xf numFmtId="0" fontId="20" fillId="0" borderId="0" xfId="98" applyFont="1" applyAlignment="1">
      <alignment horizontal="center"/>
    </xf>
    <xf numFmtId="0" fontId="20" fillId="0" borderId="0" xfId="98" applyFont="1"/>
    <xf numFmtId="0" fontId="19" fillId="0" borderId="0" xfId="98" applyFont="1" applyAlignment="1">
      <alignment horizontal="right"/>
    </xf>
    <xf numFmtId="0" fontId="47" fillId="0" borderId="2" xfId="98" applyFont="1" applyBorder="1" applyAlignment="1">
      <alignment horizontal="center" vertical="center" wrapText="1"/>
    </xf>
    <xf numFmtId="0" fontId="46" fillId="0" borderId="2" xfId="98" applyFont="1" applyBorder="1" applyAlignment="1">
      <alignment horizontal="center"/>
    </xf>
    <xf numFmtId="0" fontId="40" fillId="0" borderId="0" xfId="98" applyFont="1"/>
    <xf numFmtId="0" fontId="19" fillId="0" borderId="2" xfId="98" applyFont="1" applyBorder="1" applyAlignment="1">
      <alignment horizontal="center"/>
    </xf>
    <xf numFmtId="4" fontId="54" fillId="0" borderId="2" xfId="88" applyNumberFormat="1" applyFont="1" applyBorder="1" applyAlignment="1">
      <alignment horizontal="right"/>
    </xf>
    <xf numFmtId="0" fontId="54" fillId="0" borderId="2" xfId="98" applyFont="1" applyBorder="1" applyAlignment="1">
      <alignment horizontal="center"/>
    </xf>
    <xf numFmtId="0" fontId="54" fillId="0" borderId="0" xfId="98" applyFont="1"/>
    <xf numFmtId="0" fontId="39" fillId="0" borderId="2" xfId="98" applyFont="1" applyBorder="1" applyAlignment="1">
      <alignment horizontal="center"/>
    </xf>
    <xf numFmtId="0" fontId="39" fillId="0" borderId="2" xfId="87" applyFont="1" applyBorder="1" applyAlignment="1">
      <alignment horizontal="left"/>
    </xf>
    <xf numFmtId="0" fontId="19" fillId="0" borderId="2" xfId="97" applyFont="1" applyBorder="1" applyAlignment="1">
      <alignment horizontal="left"/>
    </xf>
    <xf numFmtId="4" fontId="19" fillId="0" borderId="2" xfId="98" applyNumberFormat="1" applyFont="1" applyBorder="1" applyAlignment="1" applyProtection="1">
      <alignment horizontal="right"/>
      <protection locked="0"/>
    </xf>
    <xf numFmtId="4" fontId="19" fillId="0" borderId="2" xfId="98" applyNumberFormat="1" applyFont="1" applyBorder="1" applyAlignment="1">
      <alignment horizontal="right"/>
    </xf>
    <xf numFmtId="0" fontId="19" fillId="0" borderId="8" xfId="98" applyFont="1" applyBorder="1"/>
    <xf numFmtId="4" fontId="19" fillId="0" borderId="2" xfId="105" applyNumberFormat="1" applyFont="1" applyBorder="1" applyAlignment="1">
      <alignment horizontal="right"/>
    </xf>
    <xf numFmtId="4" fontId="39" fillId="0" borderId="2" xfId="105" applyNumberFormat="1" applyFont="1" applyBorder="1" applyAlignment="1">
      <alignment horizontal="right"/>
    </xf>
    <xf numFmtId="4" fontId="39" fillId="0" borderId="2" xfId="98" applyNumberFormat="1" applyFont="1" applyBorder="1" applyAlignment="1">
      <alignment horizontal="right"/>
    </xf>
    <xf numFmtId="0" fontId="19" fillId="0" borderId="2" xfId="40" applyFont="1" applyBorder="1" applyAlignment="1">
      <alignment vertical="center"/>
    </xf>
    <xf numFmtId="4" fontId="39" fillId="0" borderId="2" xfId="98" applyNumberFormat="1" applyFont="1" applyBorder="1" applyAlignment="1" applyProtection="1">
      <alignment horizontal="right"/>
      <protection locked="0"/>
    </xf>
    <xf numFmtId="4" fontId="54" fillId="0" borderId="2" xfId="98" applyNumberFormat="1" applyFont="1" applyBorder="1" applyAlignment="1" applyProtection="1">
      <alignment horizontal="right"/>
      <protection locked="0"/>
    </xf>
    <xf numFmtId="4" fontId="54" fillId="0" borderId="2" xfId="98" applyNumberFormat="1" applyFont="1" applyBorder="1" applyAlignment="1">
      <alignment horizontal="right"/>
    </xf>
    <xf numFmtId="0" fontId="27" fillId="0" borderId="0" xfId="98" applyFont="1"/>
    <xf numFmtId="0" fontId="54" fillId="0" borderId="2" xfId="106" applyFont="1" applyBorder="1" applyAlignment="1">
      <alignment horizontal="center"/>
    </xf>
    <xf numFmtId="0" fontId="54" fillId="0" borderId="2" xfId="88" applyFont="1" applyBorder="1" applyAlignment="1">
      <alignment horizontal="left"/>
    </xf>
    <xf numFmtId="0" fontId="19" fillId="0" borderId="2" xfId="88" applyFont="1" applyBorder="1" applyAlignment="1">
      <alignment horizontal="center"/>
    </xf>
    <xf numFmtId="0" fontId="19" fillId="0" borderId="2" xfId="88" applyFont="1" applyBorder="1"/>
    <xf numFmtId="0" fontId="19" fillId="0" borderId="2" xfId="88" applyFont="1" applyBorder="1" applyAlignment="1">
      <alignment horizontal="left"/>
    </xf>
    <xf numFmtId="0" fontId="54" fillId="0" borderId="2" xfId="88" applyFont="1" applyBorder="1" applyAlignment="1">
      <alignment horizontal="center"/>
    </xf>
    <xf numFmtId="0" fontId="54" fillId="0" borderId="2" xfId="107" applyFont="1" applyBorder="1"/>
    <xf numFmtId="4" fontId="54" fillId="0" borderId="2" xfId="107" applyNumberFormat="1" applyFont="1" applyBorder="1" applyAlignment="1">
      <alignment horizontal="right"/>
    </xf>
    <xf numFmtId="0" fontId="19" fillId="0" borderId="2" xfId="107" applyFont="1" applyBorder="1"/>
    <xf numFmtId="0" fontId="39" fillId="0" borderId="2" xfId="88" applyFont="1" applyBorder="1"/>
    <xf numFmtId="3" fontId="19" fillId="0" borderId="2" xfId="58" applyNumberFormat="1" applyFont="1" applyBorder="1" applyAlignment="1">
      <alignment horizontal="center"/>
    </xf>
    <xf numFmtId="3" fontId="19" fillId="0" borderId="2" xfId="58" applyNumberFormat="1" applyFont="1" applyBorder="1"/>
    <xf numFmtId="0" fontId="39" fillId="0" borderId="2" xfId="108" applyFont="1" applyBorder="1" applyAlignment="1">
      <alignment wrapText="1"/>
    </xf>
    <xf numFmtId="3" fontId="19" fillId="0" borderId="2" xfId="107" applyNumberFormat="1" applyFont="1" applyBorder="1"/>
    <xf numFmtId="0" fontId="39" fillId="0" borderId="2" xfId="107" applyFont="1" applyBorder="1" applyAlignment="1">
      <alignment wrapText="1"/>
    </xf>
    <xf numFmtId="3" fontId="19" fillId="0" borderId="2" xfId="107" applyNumberFormat="1" applyFont="1" applyBorder="1" applyAlignment="1">
      <alignment horizontal="center"/>
    </xf>
    <xf numFmtId="0" fontId="39" fillId="0" borderId="2" xfId="107" applyFont="1" applyBorder="1"/>
    <xf numFmtId="4" fontId="19" fillId="0" borderId="2" xfId="107" applyNumberFormat="1" applyFont="1" applyBorder="1" applyAlignment="1" applyProtection="1">
      <alignment horizontal="right"/>
      <protection locked="0"/>
    </xf>
    <xf numFmtId="4" fontId="19" fillId="0" borderId="2" xfId="107" applyNumberFormat="1" applyFont="1" applyBorder="1" applyAlignment="1">
      <alignment horizontal="right"/>
    </xf>
    <xf numFmtId="3" fontId="19" fillId="0" borderId="2" xfId="40" applyNumberFormat="1" applyFont="1" applyBorder="1"/>
    <xf numFmtId="0" fontId="54" fillId="0" borderId="2" xfId="108" applyFont="1" applyBorder="1"/>
    <xf numFmtId="4" fontId="54" fillId="0" borderId="2" xfId="88" applyNumberFormat="1" applyFont="1" applyBorder="1" applyAlignment="1" applyProtection="1">
      <alignment horizontal="right"/>
      <protection locked="0"/>
    </xf>
    <xf numFmtId="0" fontId="19" fillId="0" borderId="2" xfId="107" applyFont="1" applyBorder="1" applyAlignment="1">
      <alignment horizontal="center"/>
    </xf>
    <xf numFmtId="0" fontId="19" fillId="0" borderId="2" xfId="108" applyFont="1" applyBorder="1"/>
    <xf numFmtId="0" fontId="54" fillId="0" borderId="2" xfId="98" applyFont="1" applyBorder="1"/>
    <xf numFmtId="0" fontId="54" fillId="0" borderId="4" xfId="98" applyFont="1" applyBorder="1"/>
    <xf numFmtId="0" fontId="54" fillId="0" borderId="8" xfId="98" applyFont="1" applyBorder="1"/>
    <xf numFmtId="0" fontId="54" fillId="0" borderId="7" xfId="98" applyFont="1" applyBorder="1"/>
    <xf numFmtId="4" fontId="54" fillId="0" borderId="2" xfId="90" applyNumberFormat="1" applyFont="1" applyFill="1" applyBorder="1" applyAlignment="1" applyProtection="1">
      <alignment horizontal="right"/>
    </xf>
    <xf numFmtId="0" fontId="54" fillId="0" borderId="2" xfId="98" applyFont="1" applyBorder="1" applyAlignment="1">
      <alignment horizontal="center" vertical="center"/>
    </xf>
    <xf numFmtId="165" fontId="19" fillId="0" borderId="0" xfId="89" applyFont="1" applyFill="1" applyBorder="1" applyProtection="1"/>
    <xf numFmtId="2" fontId="19" fillId="0" borderId="0" xfId="89" applyNumberFormat="1" applyFont="1" applyFill="1" applyBorder="1" applyProtection="1"/>
    <xf numFmtId="0" fontId="54" fillId="0" borderId="0" xfId="98" applyFont="1" applyAlignment="1">
      <alignment horizontal="center"/>
    </xf>
    <xf numFmtId="0" fontId="54" fillId="0" borderId="0" xfId="88" applyFont="1"/>
    <xf numFmtId="1" fontId="46" fillId="0" borderId="2" xfId="98" applyNumberFormat="1" applyFont="1" applyBorder="1" applyAlignment="1">
      <alignment horizontal="center"/>
    </xf>
    <xf numFmtId="0" fontId="39" fillId="0" borderId="2" xfId="98" applyFont="1" applyBorder="1"/>
    <xf numFmtId="0" fontId="19" fillId="0" borderId="2" xfId="98" applyFont="1" applyBorder="1"/>
    <xf numFmtId="165" fontId="19" fillId="0" borderId="32" xfId="89" applyFont="1" applyFill="1" applyBorder="1" applyProtection="1"/>
    <xf numFmtId="0" fontId="19" fillId="0" borderId="32" xfId="98" applyFont="1" applyBorder="1"/>
    <xf numFmtId="0" fontId="19" fillId="0" borderId="12" xfId="98" applyFont="1" applyBorder="1" applyAlignment="1">
      <alignment horizontal="center"/>
    </xf>
    <xf numFmtId="0" fontId="19" fillId="0" borderId="12" xfId="98" applyFont="1" applyBorder="1"/>
    <xf numFmtId="165" fontId="19" fillId="0" borderId="12" xfId="89" applyFont="1" applyFill="1" applyBorder="1" applyProtection="1"/>
    <xf numFmtId="0" fontId="40" fillId="0" borderId="2" xfId="98" applyFont="1" applyBorder="1"/>
    <xf numFmtId="4" fontId="40" fillId="0" borderId="2" xfId="98" applyNumberFormat="1" applyFont="1" applyBorder="1" applyAlignment="1" applyProtection="1">
      <alignment horizontal="right"/>
      <protection locked="0"/>
    </xf>
    <xf numFmtId="4" fontId="46" fillId="0" borderId="2" xfId="98" applyNumberFormat="1" applyFont="1" applyBorder="1" applyAlignment="1">
      <alignment horizontal="right"/>
    </xf>
    <xf numFmtId="4" fontId="40" fillId="0" borderId="2" xfId="98" applyNumberFormat="1" applyFont="1" applyBorder="1" applyAlignment="1">
      <alignment horizontal="right"/>
    </xf>
    <xf numFmtId="4" fontId="41" fillId="0" borderId="2" xfId="98" applyNumberFormat="1" applyFont="1" applyBorder="1" applyAlignment="1">
      <alignment horizontal="right"/>
    </xf>
    <xf numFmtId="0" fontId="39" fillId="0" borderId="2" xfId="98" applyFont="1" applyBorder="1" applyAlignment="1">
      <alignment horizontal="center" vertical="center"/>
    </xf>
    <xf numFmtId="0" fontId="45" fillId="0" borderId="2" xfId="98" applyFont="1" applyBorder="1"/>
    <xf numFmtId="165" fontId="54" fillId="0" borderId="2" xfId="89" applyFont="1" applyFill="1" applyBorder="1" applyAlignment="1" applyProtection="1">
      <alignment horizontal="center"/>
    </xf>
    <xf numFmtId="1" fontId="54" fillId="0" borderId="2" xfId="98" applyNumberFormat="1" applyFont="1" applyBorder="1" applyAlignment="1">
      <alignment horizontal="center"/>
    </xf>
    <xf numFmtId="4" fontId="54" fillId="0" borderId="2" xfId="89" applyNumberFormat="1" applyFont="1" applyFill="1" applyBorder="1" applyAlignment="1" applyProtection="1">
      <alignment horizontal="right"/>
      <protection locked="0"/>
    </xf>
    <xf numFmtId="4" fontId="54" fillId="0" borderId="2" xfId="89" applyNumberFormat="1" applyFont="1" applyFill="1" applyBorder="1" applyAlignment="1" applyProtection="1">
      <alignment horizontal="right"/>
    </xf>
    <xf numFmtId="1" fontId="39" fillId="0" borderId="2" xfId="102" applyNumberFormat="1" applyFont="1" applyBorder="1" applyAlignment="1">
      <alignment horizontal="center"/>
    </xf>
    <xf numFmtId="1" fontId="54" fillId="0" borderId="32" xfId="98" applyNumberFormat="1" applyFont="1" applyBorder="1" applyAlignment="1">
      <alignment horizontal="center"/>
    </xf>
    <xf numFmtId="0" fontId="39" fillId="0" borderId="0" xfId="98" applyFont="1" applyAlignment="1">
      <alignment horizontal="center"/>
    </xf>
    <xf numFmtId="0" fontId="54" fillId="0" borderId="0" xfId="98" applyFont="1" applyAlignment="1">
      <alignment horizontal="left"/>
    </xf>
    <xf numFmtId="169" fontId="54" fillId="0" borderId="0" xfId="89" applyNumberFormat="1" applyFont="1" applyFill="1" applyBorder="1" applyProtection="1"/>
    <xf numFmtId="0" fontId="57" fillId="0" borderId="0" xfId="98" applyFont="1"/>
    <xf numFmtId="49" fontId="40" fillId="0" borderId="0" xfId="89" applyNumberFormat="1" applyFont="1" applyFill="1" applyBorder="1" applyAlignment="1" applyProtection="1">
      <alignment horizontal="center"/>
    </xf>
    <xf numFmtId="0" fontId="39" fillId="0" borderId="0" xfId="98" applyFont="1" applyAlignment="1">
      <alignment horizontal="left"/>
    </xf>
    <xf numFmtId="0" fontId="54" fillId="0" borderId="2" xfId="109" applyFont="1" applyBorder="1"/>
    <xf numFmtId="169" fontId="19" fillId="0" borderId="2" xfId="89" applyNumberFormat="1" applyFont="1" applyFill="1" applyBorder="1" applyAlignment="1" applyProtection="1">
      <alignment horizontal="right"/>
    </xf>
    <xf numFmtId="0" fontId="29" fillId="0" borderId="2" xfId="98" applyFont="1" applyBorder="1" applyAlignment="1">
      <alignment horizontal="center"/>
    </xf>
    <xf numFmtId="4" fontId="19" fillId="0" borderId="2" xfId="98" applyNumberFormat="1" applyFont="1" applyBorder="1" applyAlignment="1">
      <alignment horizontal="left"/>
    </xf>
    <xf numFmtId="4" fontId="19" fillId="0" borderId="2" xfId="109" applyNumberFormat="1" applyFont="1" applyBorder="1" applyAlignment="1">
      <alignment horizontal="right"/>
    </xf>
    <xf numFmtId="0" fontId="21" fillId="0" borderId="0" xfId="98" applyFont="1" applyAlignment="1">
      <alignment horizontal="left"/>
    </xf>
    <xf numFmtId="0" fontId="48" fillId="0" borderId="0" xfId="40" applyFont="1"/>
    <xf numFmtId="0" fontId="66" fillId="0" borderId="0" xfId="40" applyFont="1"/>
    <xf numFmtId="0" fontId="48" fillId="0" borderId="0" xfId="40" quotePrefix="1" applyFont="1" applyAlignment="1">
      <alignment horizontal="left"/>
    </xf>
    <xf numFmtId="0" fontId="86" fillId="0" borderId="0" xfId="40" applyFont="1" applyAlignment="1">
      <alignment horizontal="center"/>
    </xf>
    <xf numFmtId="0" fontId="66" fillId="0" borderId="0" xfId="40" applyFont="1" applyAlignment="1">
      <alignment horizontal="right"/>
    </xf>
    <xf numFmtId="0" fontId="48" fillId="0" borderId="2" xfId="40" applyFont="1" applyBorder="1" applyAlignment="1">
      <alignment horizontal="center" vertical="center" wrapText="1"/>
    </xf>
    <xf numFmtId="0" fontId="48" fillId="0" borderId="7" xfId="40" applyFont="1" applyBorder="1" applyAlignment="1">
      <alignment horizontal="center" vertical="center" wrapText="1"/>
    </xf>
    <xf numFmtId="0" fontId="66" fillId="0" borderId="2" xfId="40" applyFont="1" applyBorder="1" applyAlignment="1">
      <alignment horizontal="center" vertical="center" wrapText="1"/>
    </xf>
    <xf numFmtId="0" fontId="48" fillId="0" borderId="0" xfId="40" applyFont="1" applyAlignment="1">
      <alignment horizontal="center" vertical="center" wrapText="1"/>
    </xf>
    <xf numFmtId="0" fontId="86" fillId="0" borderId="2" xfId="40" applyFont="1" applyBorder="1" applyAlignment="1">
      <alignment horizontal="center"/>
    </xf>
    <xf numFmtId="0" fontId="86" fillId="0" borderId="7" xfId="40" applyFont="1" applyBorder="1" applyAlignment="1">
      <alignment horizontal="center"/>
    </xf>
    <xf numFmtId="0" fontId="66" fillId="0" borderId="2" xfId="40" applyFont="1" applyBorder="1" applyAlignment="1">
      <alignment horizontal="right" vertical="center"/>
    </xf>
    <xf numFmtId="0" fontId="66" fillId="0" borderId="7" xfId="40" applyFont="1" applyBorder="1" applyAlignment="1">
      <alignment horizontal="left" vertical="center" wrapText="1"/>
    </xf>
    <xf numFmtId="4" fontId="66" fillId="0" borderId="2" xfId="40" applyNumberFormat="1" applyFont="1" applyBorder="1" applyAlignment="1">
      <alignment horizontal="right"/>
    </xf>
    <xf numFmtId="0" fontId="48" fillId="0" borderId="2" xfId="40" applyFont="1" applyBorder="1" applyAlignment="1">
      <alignment horizontal="center"/>
    </xf>
    <xf numFmtId="4" fontId="66" fillId="4" borderId="2" xfId="40" applyNumberFormat="1" applyFont="1" applyFill="1" applyBorder="1" applyAlignment="1" applyProtection="1">
      <alignment horizontal="right"/>
      <protection locked="0"/>
    </xf>
    <xf numFmtId="0" fontId="48" fillId="0" borderId="2" xfId="40" applyFont="1" applyBorder="1" applyAlignment="1">
      <alignment horizontal="right"/>
    </xf>
    <xf numFmtId="0" fontId="48" fillId="0" borderId="7" xfId="40" applyFont="1" applyBorder="1"/>
    <xf numFmtId="4" fontId="48" fillId="4" borderId="2" xfId="40" applyNumberFormat="1" applyFont="1" applyFill="1" applyBorder="1" applyAlignment="1" applyProtection="1">
      <alignment horizontal="right"/>
      <protection locked="0"/>
    </xf>
    <xf numFmtId="0" fontId="48" fillId="0" borderId="7" xfId="40" applyFont="1" applyBorder="1" applyAlignment="1">
      <alignment horizontal="left"/>
    </xf>
    <xf numFmtId="0" fontId="48" fillId="0" borderId="2" xfId="40" applyFont="1" applyBorder="1"/>
    <xf numFmtId="4" fontId="66" fillId="0" borderId="2" xfId="40" applyNumberFormat="1" applyFont="1" applyBorder="1" applyAlignment="1" applyProtection="1">
      <alignment horizontal="right"/>
      <protection locked="0"/>
    </xf>
    <xf numFmtId="3" fontId="48" fillId="0" borderId="2" xfId="40" applyNumberFormat="1" applyFont="1" applyBorder="1" applyAlignment="1" applyProtection="1">
      <alignment horizontal="right"/>
      <protection locked="0"/>
    </xf>
    <xf numFmtId="0" fontId="48" fillId="0" borderId="2" xfId="40" applyFont="1" applyBorder="1" applyAlignment="1" applyProtection="1">
      <alignment horizontal="center"/>
      <protection locked="0"/>
    </xf>
    <xf numFmtId="0" fontId="86" fillId="0" borderId="8" xfId="40" applyFont="1" applyBorder="1" applyAlignment="1">
      <alignment horizontal="center"/>
    </xf>
    <xf numFmtId="0" fontId="48" fillId="0" borderId="8" xfId="40" applyFont="1" applyBorder="1"/>
    <xf numFmtId="0" fontId="66" fillId="0" borderId="8" xfId="40" applyFont="1" applyBorder="1" applyAlignment="1">
      <alignment horizontal="right"/>
    </xf>
    <xf numFmtId="4" fontId="66" fillId="0" borderId="8" xfId="40" applyNumberFormat="1" applyFont="1" applyBorder="1" applyAlignment="1">
      <alignment horizontal="right"/>
    </xf>
    <xf numFmtId="3" fontId="48" fillId="0" borderId="8" xfId="40" applyNumberFormat="1" applyFont="1" applyBorder="1" applyAlignment="1">
      <alignment horizontal="right"/>
    </xf>
    <xf numFmtId="0" fontId="48" fillId="0" borderId="8" xfId="40" applyFont="1" applyBorder="1" applyAlignment="1">
      <alignment horizontal="center"/>
    </xf>
    <xf numFmtId="0" fontId="66" fillId="0" borderId="7" xfId="40" applyFont="1" applyBorder="1" applyAlignment="1">
      <alignment vertical="center" wrapText="1"/>
    </xf>
    <xf numFmtId="4" fontId="66" fillId="0" borderId="2" xfId="40" applyNumberFormat="1" applyFont="1" applyBorder="1" applyAlignment="1">
      <alignment horizontal="right" wrapText="1"/>
    </xf>
    <xf numFmtId="4" fontId="66" fillId="4" borderId="2" xfId="40" applyNumberFormat="1" applyFont="1" applyFill="1" applyBorder="1" applyAlignment="1" applyProtection="1">
      <alignment horizontal="right" wrapText="1"/>
      <protection locked="0"/>
    </xf>
    <xf numFmtId="0" fontId="66" fillId="0" borderId="0" xfId="40" applyFont="1" applyAlignment="1">
      <alignment wrapText="1"/>
    </xf>
    <xf numFmtId="4" fontId="48" fillId="0" borderId="2" xfId="40" applyNumberFormat="1" applyFont="1" applyBorder="1" applyAlignment="1" applyProtection="1">
      <alignment horizontal="right"/>
      <protection locked="0"/>
    </xf>
    <xf numFmtId="4" fontId="48" fillId="0" borderId="2" xfId="40" applyNumberFormat="1" applyFont="1" applyBorder="1" applyAlignment="1">
      <alignment horizontal="right"/>
    </xf>
    <xf numFmtId="0" fontId="66" fillId="0" borderId="4" xfId="40" applyFont="1" applyBorder="1"/>
    <xf numFmtId="0" fontId="48" fillId="4" borderId="2" xfId="40" applyFont="1" applyFill="1" applyBorder="1" applyAlignment="1" applyProtection="1">
      <alignment horizontal="center"/>
      <protection locked="0"/>
    </xf>
    <xf numFmtId="0" fontId="48" fillId="0" borderId="0" xfId="40" applyFont="1" applyAlignment="1">
      <alignment horizontal="left"/>
    </xf>
    <xf numFmtId="0" fontId="48" fillId="0" borderId="0" xfId="40" applyFont="1" applyAlignment="1">
      <alignment horizontal="center"/>
    </xf>
    <xf numFmtId="0" fontId="66" fillId="0" borderId="0" xfId="40" applyFont="1" applyAlignment="1">
      <alignment horizontal="center"/>
    </xf>
    <xf numFmtId="4" fontId="48" fillId="0" borderId="0" xfId="40" applyNumberFormat="1" applyFont="1" applyAlignment="1">
      <alignment horizontal="center" vertical="center"/>
    </xf>
    <xf numFmtId="0" fontId="48" fillId="0" borderId="4" xfId="40" applyFont="1" applyBorder="1" applyAlignment="1">
      <alignment horizontal="center" vertical="center" wrapText="1"/>
    </xf>
    <xf numFmtId="4" fontId="48" fillId="0" borderId="4" xfId="40" applyNumberFormat="1" applyFont="1" applyBorder="1" applyAlignment="1">
      <alignment horizontal="right" vertical="center"/>
    </xf>
    <xf numFmtId="4" fontId="48" fillId="0" borderId="2" xfId="40" applyNumberFormat="1" applyFont="1" applyBorder="1" applyAlignment="1">
      <alignment horizontal="right" vertical="center"/>
    </xf>
    <xf numFmtId="4" fontId="66" fillId="0" borderId="4" xfId="40" applyNumberFormat="1" applyFont="1" applyBorder="1" applyAlignment="1">
      <alignment horizontal="right" vertical="center"/>
    </xf>
    <xf numFmtId="4" fontId="66" fillId="0" borderId="2" xfId="40" applyNumberFormat="1" applyFont="1" applyBorder="1" applyAlignment="1">
      <alignment horizontal="right" vertical="center"/>
    </xf>
    <xf numFmtId="0" fontId="48" fillId="0" borderId="0" xfId="40" applyFont="1" applyAlignment="1" applyProtection="1">
      <alignment horizontal="center"/>
      <protection locked="0"/>
    </xf>
    <xf numFmtId="3" fontId="66" fillId="4" borderId="0" xfId="40" applyNumberFormat="1" applyFont="1" applyFill="1" applyAlignment="1">
      <alignment vertical="center"/>
    </xf>
    <xf numFmtId="3" fontId="48" fillId="0" borderId="0" xfId="40" applyNumberFormat="1" applyFont="1" applyAlignment="1">
      <alignment vertical="center"/>
    </xf>
    <xf numFmtId="0" fontId="19" fillId="0" borderId="0" xfId="40" applyFont="1" applyAlignment="1">
      <alignment vertical="center"/>
    </xf>
    <xf numFmtId="0" fontId="48" fillId="0" borderId="14" xfId="40" applyFont="1" applyBorder="1"/>
    <xf numFmtId="0" fontId="19" fillId="0" borderId="32" xfId="40" applyFont="1" applyBorder="1" applyAlignment="1">
      <alignment vertical="center"/>
    </xf>
    <xf numFmtId="0" fontId="48" fillId="0" borderId="32" xfId="40" applyFont="1" applyBorder="1"/>
    <xf numFmtId="0" fontId="48" fillId="0" borderId="9" xfId="40" applyFont="1" applyBorder="1"/>
    <xf numFmtId="0" fontId="48" fillId="0" borderId="10" xfId="40" applyFont="1" applyBorder="1"/>
    <xf numFmtId="0" fontId="19" fillId="0" borderId="25" xfId="40" applyFont="1" applyBorder="1"/>
    <xf numFmtId="0" fontId="48" fillId="0" borderId="11" xfId="40" applyFont="1" applyBorder="1"/>
    <xf numFmtId="0" fontId="19" fillId="0" borderId="0" xfId="40" applyFont="1" applyAlignment="1">
      <alignment horizontal="center" vertical="center"/>
    </xf>
    <xf numFmtId="0" fontId="42" fillId="0" borderId="0" xfId="87" applyFont="1" applyAlignment="1">
      <alignment horizontal="center" vertical="center" wrapText="1"/>
    </xf>
    <xf numFmtId="0" fontId="19" fillId="0" borderId="0" xfId="40" applyFont="1"/>
    <xf numFmtId="0" fontId="54" fillId="0" borderId="0" xfId="40" applyFont="1"/>
    <xf numFmtId="0" fontId="39" fillId="0" borderId="4" xfId="40" applyFont="1" applyBorder="1"/>
    <xf numFmtId="0" fontId="39" fillId="0" borderId="8" xfId="40" applyFont="1" applyBorder="1"/>
    <xf numFmtId="0" fontId="39" fillId="0" borderId="7" xfId="40" applyFont="1" applyBorder="1"/>
    <xf numFmtId="0" fontId="39" fillId="0" borderId="2" xfId="40" applyFont="1" applyBorder="1" applyAlignment="1">
      <alignment horizontal="center" vertical="center" wrapText="1"/>
    </xf>
    <xf numFmtId="0" fontId="39" fillId="0" borderId="2" xfId="40" applyFont="1" applyBorder="1" applyAlignment="1">
      <alignment horizontal="center" vertical="center"/>
    </xf>
    <xf numFmtId="0" fontId="86" fillId="0" borderId="2" xfId="40" applyFont="1" applyBorder="1" applyAlignment="1">
      <alignment horizontal="center" vertical="center"/>
    </xf>
    <xf numFmtId="2" fontId="48" fillId="0" borderId="2" xfId="40" applyNumberFormat="1" applyFont="1" applyBorder="1"/>
    <xf numFmtId="4" fontId="48" fillId="0" borderId="2" xfId="40" applyNumberFormat="1" applyFont="1" applyBorder="1"/>
    <xf numFmtId="0" fontId="66" fillId="0" borderId="2" xfId="40" applyFont="1" applyBorder="1"/>
    <xf numFmtId="2" fontId="66" fillId="0" borderId="2" xfId="40" applyNumberFormat="1" applyFont="1" applyBorder="1"/>
    <xf numFmtId="4" fontId="66" fillId="0" borderId="2" xfId="40" applyNumberFormat="1" applyFont="1" applyBorder="1"/>
    <xf numFmtId="0" fontId="87" fillId="0" borderId="0" xfId="40" applyFont="1"/>
    <xf numFmtId="4" fontId="48" fillId="0" borderId="0" xfId="40" applyNumberFormat="1" applyFont="1"/>
    <xf numFmtId="0" fontId="48" fillId="0" borderId="0" xfId="95" applyFont="1" applyAlignment="1">
      <alignment vertical="center"/>
    </xf>
    <xf numFmtId="0" fontId="54" fillId="0" borderId="0" xfId="95" applyFont="1" applyAlignment="1">
      <alignment vertical="center"/>
    </xf>
    <xf numFmtId="2" fontId="54" fillId="0" borderId="0" xfId="95" applyNumberFormat="1" applyFont="1" applyAlignment="1">
      <alignment vertical="center"/>
    </xf>
    <xf numFmtId="0" fontId="41" fillId="0" borderId="0" xfId="39" applyFont="1"/>
    <xf numFmtId="0" fontId="19" fillId="0" borderId="0" xfId="87" applyFont="1" applyAlignment="1">
      <alignment horizontal="center"/>
    </xf>
    <xf numFmtId="0" fontId="29" fillId="0" borderId="0" xfId="87" applyFont="1" applyAlignment="1">
      <alignment horizontal="center" vertical="center"/>
    </xf>
    <xf numFmtId="0" fontId="31" fillId="0" borderId="0" xfId="87" applyFont="1" applyAlignment="1">
      <alignment horizontal="left"/>
    </xf>
    <xf numFmtId="0" fontId="46" fillId="0" borderId="2" xfId="104" applyNumberFormat="1" applyFont="1" applyBorder="1" applyAlignment="1">
      <alignment horizontal="center" vertical="center"/>
    </xf>
    <xf numFmtId="0" fontId="46" fillId="0" borderId="2" xfId="87" applyFont="1" applyBorder="1" applyAlignment="1">
      <alignment horizontal="center" vertical="center"/>
    </xf>
    <xf numFmtId="0" fontId="46" fillId="0" borderId="2" xfId="87" applyFont="1" applyBorder="1"/>
    <xf numFmtId="0" fontId="46" fillId="0" borderId="2" xfId="87" applyFont="1" applyBorder="1" applyAlignment="1">
      <alignment vertical="center"/>
    </xf>
    <xf numFmtId="0" fontId="46" fillId="0" borderId="2" xfId="87" applyFont="1" applyBorder="1" applyAlignment="1">
      <alignment horizontal="center" vertical="center" wrapText="1"/>
    </xf>
    <xf numFmtId="0" fontId="34" fillId="0" borderId="6" xfId="87" applyFont="1" applyBorder="1" applyAlignment="1">
      <alignment horizontal="center"/>
    </xf>
    <xf numFmtId="0" fontId="28" fillId="0" borderId="0" xfId="87" applyFont="1" applyAlignment="1">
      <alignment vertical="top"/>
    </xf>
    <xf numFmtId="0" fontId="34" fillId="0" borderId="16" xfId="87" applyFont="1" applyBorder="1" applyAlignment="1">
      <alignment horizontal="center"/>
    </xf>
    <xf numFmtId="0" fontId="39" fillId="0" borderId="16" xfId="87" applyFont="1" applyBorder="1" applyAlignment="1">
      <alignment horizontal="center"/>
    </xf>
    <xf numFmtId="4" fontId="19" fillId="0" borderId="2" xfId="91" applyNumberFormat="1" applyFont="1" applyFill="1"/>
    <xf numFmtId="0" fontId="34" fillId="0" borderId="3" xfId="87" applyFont="1" applyBorder="1" applyAlignment="1">
      <alignment horizontal="center"/>
    </xf>
    <xf numFmtId="4" fontId="19" fillId="0" borderId="2" xfId="92" applyNumberFormat="1" applyFont="1" applyFill="1" applyBorder="1" applyProtection="1"/>
    <xf numFmtId="4" fontId="19" fillId="0" borderId="2" xfId="92" applyNumberFormat="1" applyFont="1" applyFill="1" applyBorder="1" applyAlignment="1" applyProtection="1">
      <alignment horizontal="right"/>
    </xf>
    <xf numFmtId="0" fontId="32" fillId="0" borderId="6" xfId="87" applyFont="1" applyBorder="1"/>
    <xf numFmtId="0" fontId="34" fillId="0" borderId="16" xfId="87" applyFont="1" applyBorder="1"/>
    <xf numFmtId="0" fontId="32" fillId="0" borderId="16" xfId="87" applyFont="1" applyBorder="1"/>
    <xf numFmtId="0" fontId="34" fillId="0" borderId="3" xfId="87" applyFont="1" applyBorder="1"/>
    <xf numFmtId="3" fontId="45" fillId="0" borderId="6" xfId="104" applyFont="1" applyBorder="1"/>
    <xf numFmtId="3" fontId="45" fillId="0" borderId="16" xfId="104" applyFont="1" applyBorder="1"/>
    <xf numFmtId="3" fontId="45" fillId="0" borderId="3" xfId="104" applyFont="1" applyBorder="1"/>
    <xf numFmtId="0" fontId="32" fillId="0" borderId="3" xfId="87" applyFont="1" applyBorder="1"/>
    <xf numFmtId="2" fontId="32" fillId="0" borderId="16" xfId="87" applyNumberFormat="1" applyFont="1" applyBorder="1"/>
    <xf numFmtId="49" fontId="32" fillId="0" borderId="16" xfId="13" applyNumberFormat="1" applyFont="1" applyFill="1" applyBorder="1" applyProtection="1"/>
    <xf numFmtId="49" fontId="32" fillId="0" borderId="16" xfId="87" applyNumberFormat="1" applyFont="1" applyBorder="1"/>
    <xf numFmtId="49" fontId="32" fillId="0" borderId="3" xfId="87" applyNumberFormat="1" applyFont="1" applyBorder="1"/>
    <xf numFmtId="49" fontId="32" fillId="0" borderId="6" xfId="87" applyNumberFormat="1" applyFont="1" applyBorder="1"/>
    <xf numFmtId="4" fontId="19" fillId="0" borderId="2" xfId="87" applyNumberFormat="1" applyFont="1" applyBorder="1" applyAlignment="1">
      <alignment horizontal="left"/>
    </xf>
    <xf numFmtId="4" fontId="25" fillId="0" borderId="2" xfId="87" applyNumberFormat="1" applyFont="1" applyBorder="1"/>
    <xf numFmtId="0" fontId="28" fillId="0" borderId="9" xfId="87" applyFont="1" applyBorder="1"/>
    <xf numFmtId="0" fontId="20" fillId="0" borderId="10" xfId="87" applyFont="1" applyBorder="1" applyAlignment="1">
      <alignment horizontal="left" vertical="center" wrapText="1"/>
    </xf>
    <xf numFmtId="0" fontId="20" fillId="0" borderId="34" xfId="87" applyFont="1" applyBorder="1" applyAlignment="1">
      <alignment wrapText="1"/>
    </xf>
    <xf numFmtId="0" fontId="20" fillId="0" borderId="34" xfId="87" applyFont="1" applyBorder="1"/>
    <xf numFmtId="0" fontId="20" fillId="0" borderId="34" xfId="87" applyFont="1" applyBorder="1" applyAlignment="1">
      <alignment horizontal="center"/>
    </xf>
    <xf numFmtId="0" fontId="20" fillId="0" borderId="0" xfId="87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20" fillId="0" borderId="10" xfId="88" applyFont="1" applyBorder="1" applyAlignment="1">
      <alignment horizontal="left" wrapText="1"/>
    </xf>
    <xf numFmtId="0" fontId="20" fillId="0" borderId="0" xfId="88" applyFont="1" applyAlignment="1">
      <alignment horizontal="center" wrapText="1"/>
    </xf>
    <xf numFmtId="0" fontId="20" fillId="0" borderId="0" xfId="88" applyFont="1" applyAlignment="1">
      <alignment horizontal="left" wrapText="1"/>
    </xf>
    <xf numFmtId="0" fontId="20" fillId="0" borderId="0" xfId="87" applyFont="1" applyAlignment="1">
      <alignment horizontal="right"/>
    </xf>
    <xf numFmtId="0" fontId="28" fillId="0" borderId="11" xfId="87" applyFont="1" applyBorder="1"/>
    <xf numFmtId="0" fontId="20" fillId="0" borderId="34" xfId="88" applyFont="1" applyBorder="1" applyAlignment="1">
      <alignment horizontal="center"/>
    </xf>
    <xf numFmtId="0" fontId="20" fillId="0" borderId="0" xfId="88" applyFont="1"/>
    <xf numFmtId="0" fontId="20" fillId="0" borderId="10" xfId="87" applyFont="1" applyBorder="1" applyAlignment="1">
      <alignment horizontal="left"/>
    </xf>
    <xf numFmtId="0" fontId="20" fillId="0" borderId="0" xfId="88" applyFont="1" applyAlignment="1">
      <alignment vertical="center"/>
    </xf>
    <xf numFmtId="0" fontId="21" fillId="0" borderId="0" xfId="87" applyFont="1"/>
    <xf numFmtId="0" fontId="21" fillId="0" borderId="0" xfId="87" applyFont="1" applyAlignment="1">
      <alignment horizontal="left"/>
    </xf>
    <xf numFmtId="0" fontId="27" fillId="0" borderId="0" xfId="106" applyFont="1"/>
    <xf numFmtId="0" fontId="27" fillId="0" borderId="0" xfId="106" applyFont="1" applyAlignment="1">
      <alignment horizontal="right"/>
    </xf>
    <xf numFmtId="0" fontId="39" fillId="0" borderId="0" xfId="106" applyFont="1"/>
    <xf numFmtId="0" fontId="28" fillId="0" borderId="0" xfId="106" applyFont="1"/>
    <xf numFmtId="0" fontId="41" fillId="0" borderId="0" xfId="106" applyFont="1"/>
    <xf numFmtId="0" fontId="26" fillId="0" borderId="0" xfId="106" applyFont="1"/>
    <xf numFmtId="0" fontId="82" fillId="0" borderId="2" xfId="106" applyFont="1" applyBorder="1" applyAlignment="1">
      <alignment horizontal="center"/>
    </xf>
    <xf numFmtId="0" fontId="34" fillId="0" borderId="2" xfId="106" applyFont="1" applyBorder="1" applyAlignment="1">
      <alignment horizontal="center" vertical="center"/>
    </xf>
    <xf numFmtId="3" fontId="19" fillId="0" borderId="2" xfId="106" applyNumberFormat="1" applyFont="1" applyBorder="1" applyAlignment="1">
      <alignment horizontal="center" vertical="center" wrapText="1"/>
    </xf>
    <xf numFmtId="0" fontId="41" fillId="0" borderId="2" xfId="106" applyFont="1" applyBorder="1" applyAlignment="1">
      <alignment horizontal="center" vertical="center" wrapText="1"/>
    </xf>
    <xf numFmtId="0" fontId="41" fillId="0" borderId="2" xfId="93" applyFont="1" applyBorder="1" applyAlignment="1">
      <alignment horizontal="center" vertical="center" wrapText="1"/>
    </xf>
    <xf numFmtId="0" fontId="41" fillId="0" borderId="0" xfId="98" applyFont="1" applyAlignment="1">
      <alignment horizontal="center" vertical="center" wrapText="1"/>
    </xf>
    <xf numFmtId="0" fontId="41" fillId="0" borderId="2" xfId="106" applyFont="1" applyBorder="1"/>
    <xf numFmtId="3" fontId="19" fillId="0" borderId="2" xfId="106" applyNumberFormat="1" applyFont="1" applyBorder="1" applyAlignment="1">
      <alignment horizontal="right"/>
    </xf>
    <xf numFmtId="4" fontId="19" fillId="0" borderId="2" xfId="106" applyNumberFormat="1" applyFont="1" applyBorder="1" applyAlignment="1">
      <alignment horizontal="right"/>
    </xf>
    <xf numFmtId="0" fontId="39" fillId="0" borderId="2" xfId="106" applyFont="1" applyBorder="1"/>
    <xf numFmtId="0" fontId="34" fillId="0" borderId="2" xfId="106" applyFont="1" applyBorder="1"/>
    <xf numFmtId="3" fontId="19" fillId="0" borderId="2" xfId="104" applyFont="1" applyBorder="1" applyAlignment="1">
      <alignment horizontal="center" vertical="center"/>
    </xf>
    <xf numFmtId="3" fontId="19" fillId="0" borderId="2" xfId="104" applyFont="1" applyBorder="1" applyAlignment="1">
      <alignment horizontal="center"/>
    </xf>
    <xf numFmtId="0" fontId="41" fillId="0" borderId="2" xfId="104" applyNumberFormat="1" applyFont="1" applyBorder="1"/>
    <xf numFmtId="4" fontId="34" fillId="0" borderId="2" xfId="106" applyNumberFormat="1" applyFont="1" applyBorder="1" applyAlignment="1">
      <alignment horizontal="right"/>
    </xf>
    <xf numFmtId="3" fontId="19" fillId="0" borderId="2" xfId="106" applyNumberFormat="1" applyFont="1" applyBorder="1"/>
    <xf numFmtId="4" fontId="41" fillId="0" borderId="2" xfId="106" applyNumberFormat="1" applyFont="1" applyBorder="1" applyAlignment="1">
      <alignment horizontal="center" vertical="center" wrapText="1"/>
    </xf>
    <xf numFmtId="0" fontId="41" fillId="0" borderId="2" xfId="106" applyFont="1" applyBorder="1" applyAlignment="1">
      <alignment vertical="center"/>
    </xf>
    <xf numFmtId="0" fontId="41" fillId="0" borderId="2" xfId="106" applyFont="1" applyBorder="1" applyAlignment="1">
      <alignment horizontal="center" vertical="center"/>
    </xf>
    <xf numFmtId="0" fontId="41" fillId="0" borderId="2" xfId="93" applyFont="1" applyBorder="1" applyAlignment="1">
      <alignment horizontal="center" vertical="center"/>
    </xf>
    <xf numFmtId="0" fontId="34" fillId="0" borderId="2" xfId="106" applyFont="1" applyBorder="1" applyAlignment="1">
      <alignment horizontal="center" vertical="center" wrapText="1"/>
    </xf>
    <xf numFmtId="0" fontId="37" fillId="0" borderId="2" xfId="106" applyFont="1" applyBorder="1" applyAlignment="1">
      <alignment horizontal="left" vertical="center" wrapText="1"/>
    </xf>
    <xf numFmtId="3" fontId="34" fillId="0" borderId="2" xfId="106" applyNumberFormat="1" applyFont="1" applyBorder="1" applyAlignment="1">
      <alignment horizontal="right" wrapText="1"/>
    </xf>
    <xf numFmtId="0" fontId="34" fillId="0" borderId="2" xfId="106" applyFont="1" applyBorder="1" applyAlignment="1">
      <alignment horizontal="left" vertical="center" wrapText="1"/>
    </xf>
    <xf numFmtId="3" fontId="41" fillId="0" borderId="2" xfId="106" applyNumberFormat="1" applyFont="1" applyBorder="1" applyAlignment="1">
      <alignment horizontal="center" vertical="center"/>
    </xf>
    <xf numFmtId="3" fontId="41" fillId="0" borderId="2" xfId="106" applyNumberFormat="1" applyFont="1" applyBorder="1" applyAlignment="1">
      <alignment horizontal="center" vertical="center" wrapText="1"/>
    </xf>
    <xf numFmtId="0" fontId="41" fillId="0" borderId="2" xfId="106" applyFont="1" applyBorder="1" applyAlignment="1">
      <alignment horizontal="center"/>
    </xf>
    <xf numFmtId="0" fontId="37" fillId="0" borderId="2" xfId="106" applyFont="1" applyBorder="1" applyAlignment="1">
      <alignment horizontal="center" vertical="center" wrapText="1"/>
    </xf>
    <xf numFmtId="0" fontId="48" fillId="0" borderId="2" xfId="104" applyNumberFormat="1" applyFont="1" applyBorder="1" applyAlignment="1">
      <alignment horizontal="center"/>
    </xf>
    <xf numFmtId="0" fontId="41" fillId="0" borderId="2" xfId="104" applyNumberFormat="1" applyFont="1" applyBorder="1" applyAlignment="1">
      <alignment horizontal="center"/>
    </xf>
    <xf numFmtId="0" fontId="28" fillId="0" borderId="0" xfId="106" applyFont="1" applyAlignment="1">
      <alignment horizontal="center"/>
    </xf>
    <xf numFmtId="4" fontId="34" fillId="0" borderId="2" xfId="106" applyNumberFormat="1" applyFont="1" applyBorder="1" applyAlignment="1">
      <alignment horizontal="right" wrapText="1"/>
    </xf>
    <xf numFmtId="3" fontId="41" fillId="0" borderId="2" xfId="104" applyFont="1" applyBorder="1" applyAlignment="1">
      <alignment horizontal="right"/>
    </xf>
    <xf numFmtId="4" fontId="41" fillId="0" borderId="2" xfId="104" applyNumberFormat="1" applyFont="1" applyBorder="1" applyAlignment="1">
      <alignment horizontal="right"/>
    </xf>
    <xf numFmtId="3" fontId="41" fillId="0" borderId="2" xfId="106" applyNumberFormat="1" applyFont="1" applyBorder="1" applyAlignment="1">
      <alignment horizontal="right"/>
    </xf>
    <xf numFmtId="4" fontId="41" fillId="0" borderId="2" xfId="106" applyNumberFormat="1" applyFont="1" applyBorder="1" applyAlignment="1">
      <alignment horizontal="right"/>
    </xf>
    <xf numFmtId="0" fontId="28" fillId="0" borderId="2" xfId="106" applyFont="1" applyBorder="1"/>
    <xf numFmtId="3" fontId="34" fillId="0" borderId="2" xfId="106" applyNumberFormat="1" applyFont="1" applyBorder="1"/>
    <xf numFmtId="0" fontId="34" fillId="0" borderId="2" xfId="106" applyFont="1" applyBorder="1" applyAlignment="1">
      <alignment horizontal="center"/>
    </xf>
    <xf numFmtId="0" fontId="19" fillId="0" borderId="2" xfId="106" applyFont="1" applyBorder="1"/>
    <xf numFmtId="0" fontId="19" fillId="0" borderId="0" xfId="106" applyFont="1"/>
    <xf numFmtId="3" fontId="81" fillId="0" borderId="0" xfId="104" applyFont="1" applyAlignment="1">
      <alignment horizontal="left"/>
    </xf>
    <xf numFmtId="0" fontId="34" fillId="0" borderId="2" xfId="110" applyFont="1" applyBorder="1" applyAlignment="1">
      <alignment horizontal="center" vertical="center"/>
    </xf>
    <xf numFmtId="4" fontId="19" fillId="0" borderId="2" xfId="93" applyNumberFormat="1" applyFont="1" applyBorder="1" applyAlignment="1">
      <alignment horizontal="right"/>
    </xf>
    <xf numFmtId="0" fontId="34" fillId="0" borderId="0" xfId="106" applyFont="1"/>
    <xf numFmtId="4" fontId="28" fillId="0" borderId="0" xfId="106" applyNumberFormat="1" applyFont="1"/>
    <xf numFmtId="0" fontId="29" fillId="0" borderId="0" xfId="106" applyFont="1"/>
    <xf numFmtId="0" fontId="28" fillId="0" borderId="9" xfId="87" applyFont="1" applyBorder="1" applyAlignment="1">
      <alignment vertical="center"/>
    </xf>
    <xf numFmtId="0" fontId="28" fillId="0" borderId="11" xfId="87" applyFont="1" applyBorder="1" applyAlignment="1">
      <alignment vertical="center"/>
    </xf>
    <xf numFmtId="0" fontId="19" fillId="0" borderId="0" xfId="102" applyFont="1" applyAlignment="1">
      <alignment horizontal="center"/>
    </xf>
    <xf numFmtId="0" fontId="19" fillId="0" borderId="0" xfId="102" applyFont="1"/>
    <xf numFmtId="0" fontId="39" fillId="0" borderId="0" xfId="102" applyFont="1"/>
    <xf numFmtId="0" fontId="41" fillId="0" borderId="0" xfId="102" applyFont="1"/>
    <xf numFmtId="0" fontId="20" fillId="0" borderId="0" xfId="102" applyFont="1" applyAlignment="1">
      <alignment horizontal="center"/>
    </xf>
    <xf numFmtId="0" fontId="20" fillId="0" borderId="0" xfId="102" applyFont="1"/>
    <xf numFmtId="0" fontId="47" fillId="0" borderId="2" xfId="102" applyFont="1" applyBorder="1" applyAlignment="1">
      <alignment horizontal="center" vertical="center" wrapText="1"/>
    </xf>
    <xf numFmtId="0" fontId="46" fillId="0" borderId="2" xfId="102" applyFont="1" applyBorder="1" applyAlignment="1">
      <alignment horizontal="center"/>
    </xf>
    <xf numFmtId="0" fontId="40" fillId="0" borderId="0" xfId="102" applyFont="1"/>
    <xf numFmtId="0" fontId="54" fillId="0" borderId="2" xfId="102" applyFont="1" applyBorder="1" applyAlignment="1">
      <alignment horizontal="left"/>
    </xf>
    <xf numFmtId="4" fontId="39" fillId="0" borderId="2" xfId="107" applyNumberFormat="1" applyFont="1" applyBorder="1" applyAlignment="1">
      <alignment horizontal="right"/>
    </xf>
    <xf numFmtId="0" fontId="54" fillId="0" borderId="2" xfId="102" applyFont="1" applyBorder="1"/>
    <xf numFmtId="0" fontId="19" fillId="0" borderId="2" xfId="102" applyFont="1" applyBorder="1"/>
    <xf numFmtId="4" fontId="54" fillId="0" borderId="2" xfId="107" applyNumberFormat="1" applyFont="1" applyBorder="1" applyAlignment="1" applyProtection="1">
      <alignment horizontal="right"/>
      <protection locked="0"/>
    </xf>
    <xf numFmtId="0" fontId="54" fillId="0" borderId="2" xfId="110" applyFont="1" applyBorder="1" applyAlignment="1">
      <alignment horizontal="center"/>
    </xf>
    <xf numFmtId="0" fontId="19" fillId="0" borderId="2" xfId="102" applyFont="1" applyBorder="1" applyAlignment="1">
      <alignment horizontal="center"/>
    </xf>
    <xf numFmtId="0" fontId="19" fillId="0" borderId="2" xfId="110" applyFont="1" applyBorder="1"/>
    <xf numFmtId="0" fontId="54" fillId="0" borderId="2" xfId="102" applyFont="1" applyBorder="1" applyAlignment="1">
      <alignment horizontal="center"/>
    </xf>
    <xf numFmtId="0" fontId="54" fillId="0" borderId="0" xfId="102" applyFont="1"/>
    <xf numFmtId="0" fontId="54" fillId="0" borderId="2" xfId="107" applyFont="1" applyBorder="1" applyAlignment="1">
      <alignment horizontal="center"/>
    </xf>
    <xf numFmtId="4" fontId="54" fillId="0" borderId="2" xfId="107" applyNumberFormat="1" applyFont="1" applyBorder="1"/>
    <xf numFmtId="4" fontId="19" fillId="0" borderId="2" xfId="107" applyNumberFormat="1" applyFont="1" applyBorder="1"/>
    <xf numFmtId="4" fontId="19" fillId="0" borderId="2" xfId="107" applyNumberFormat="1" applyFont="1" applyBorder="1" applyAlignment="1">
      <alignment horizontal="left"/>
    </xf>
    <xf numFmtId="4" fontId="39" fillId="0" borderId="2" xfId="102" applyNumberFormat="1" applyFont="1" applyBorder="1" applyAlignment="1">
      <alignment horizontal="center"/>
    </xf>
    <xf numFmtId="4" fontId="19" fillId="0" borderId="2" xfId="102" applyNumberFormat="1" applyFont="1" applyBorder="1" applyAlignment="1">
      <alignment horizontal="center"/>
    </xf>
    <xf numFmtId="4" fontId="39" fillId="0" borderId="2" xfId="107" applyNumberFormat="1" applyFont="1" applyBorder="1" applyAlignment="1" applyProtection="1">
      <alignment horizontal="right"/>
      <protection locked="0"/>
    </xf>
    <xf numFmtId="4" fontId="39" fillId="0" borderId="2" xfId="107" applyNumberFormat="1" applyFont="1" applyBorder="1" applyAlignment="1">
      <alignment horizontal="center"/>
    </xf>
    <xf numFmtId="0" fontId="27" fillId="0" borderId="0" xfId="102" applyFont="1"/>
    <xf numFmtId="0" fontId="39" fillId="0" borderId="2" xfId="108" applyFont="1" applyBorder="1"/>
    <xf numFmtId="4" fontId="54" fillId="0" borderId="2" xfId="102" applyNumberFormat="1" applyFont="1" applyBorder="1"/>
    <xf numFmtId="4" fontId="54" fillId="0" borderId="2" xfId="94" applyNumberFormat="1" applyFont="1" applyFill="1" applyBorder="1" applyAlignment="1" applyProtection="1">
      <alignment horizontal="right"/>
    </xf>
    <xf numFmtId="4" fontId="39" fillId="0" borderId="2" xfId="94" applyNumberFormat="1" applyFont="1" applyFill="1" applyBorder="1" applyAlignment="1" applyProtection="1">
      <alignment horizontal="right"/>
    </xf>
    <xf numFmtId="0" fontId="19" fillId="0" borderId="0" xfId="102" applyFont="1" applyAlignment="1">
      <alignment horizontal="left"/>
    </xf>
    <xf numFmtId="4" fontId="19" fillId="0" borderId="0" xfId="89" applyNumberFormat="1" applyFont="1" applyFill="1" applyBorder="1" applyProtection="1"/>
    <xf numFmtId="0" fontId="54" fillId="0" borderId="0" xfId="102" applyFont="1" applyAlignment="1">
      <alignment horizontal="center"/>
    </xf>
    <xf numFmtId="1" fontId="46" fillId="0" borderId="2" xfId="102" applyNumberFormat="1" applyFont="1" applyBorder="1" applyAlignment="1">
      <alignment horizontal="center"/>
    </xf>
    <xf numFmtId="4" fontId="19" fillId="0" borderId="2" xfId="102" applyNumberFormat="1" applyFont="1" applyBorder="1" applyAlignment="1" applyProtection="1">
      <alignment horizontal="right"/>
      <protection locked="0"/>
    </xf>
    <xf numFmtId="4" fontId="19" fillId="0" borderId="2" xfId="102" applyNumberFormat="1" applyFont="1" applyBorder="1" applyAlignment="1">
      <alignment horizontal="right"/>
    </xf>
    <xf numFmtId="4" fontId="19" fillId="0" borderId="0" xfId="102" applyNumberFormat="1" applyFont="1"/>
    <xf numFmtId="0" fontId="54" fillId="0" borderId="2" xfId="102" applyFont="1" applyBorder="1" applyAlignment="1">
      <alignment horizontal="center" vertical="center"/>
    </xf>
    <xf numFmtId="0" fontId="40" fillId="0" borderId="2" xfId="102" applyFont="1" applyBorder="1"/>
    <xf numFmtId="4" fontId="40" fillId="0" borderId="2" xfId="88" applyNumberFormat="1" applyFont="1" applyBorder="1" applyAlignment="1" applyProtection="1">
      <alignment horizontal="right"/>
      <protection locked="0"/>
    </xf>
    <xf numFmtId="4" fontId="40" fillId="0" borderId="2" xfId="88" applyNumberFormat="1" applyFont="1" applyBorder="1" applyAlignment="1">
      <alignment horizontal="right"/>
    </xf>
    <xf numFmtId="4" fontId="40" fillId="0" borderId="2" xfId="102" applyNumberFormat="1" applyFont="1" applyBorder="1" applyAlignment="1" applyProtection="1">
      <alignment horizontal="right"/>
      <protection locked="0"/>
    </xf>
    <xf numFmtId="4" fontId="40" fillId="0" borderId="2" xfId="102" applyNumberFormat="1" applyFont="1" applyBorder="1" applyAlignment="1">
      <alignment horizontal="right"/>
    </xf>
    <xf numFmtId="0" fontId="41" fillId="0" borderId="2" xfId="102" applyFont="1" applyBorder="1" applyAlignment="1">
      <alignment horizontal="center"/>
    </xf>
    <xf numFmtId="0" fontId="45" fillId="0" borderId="2" xfId="102" applyFont="1" applyBorder="1"/>
    <xf numFmtId="0" fontId="39" fillId="0" borderId="2" xfId="102" applyFont="1" applyBorder="1"/>
    <xf numFmtId="165" fontId="54" fillId="0" borderId="2" xfId="89" applyFont="1" applyFill="1" applyBorder="1" applyAlignment="1" applyProtection="1">
      <alignment horizontal="center" vertical="center"/>
    </xf>
    <xf numFmtId="4" fontId="54" fillId="0" borderId="2" xfId="102" applyNumberFormat="1" applyFont="1" applyBorder="1" applyAlignment="1" applyProtection="1">
      <alignment horizontal="right"/>
      <protection locked="0"/>
    </xf>
    <xf numFmtId="4" fontId="39" fillId="0" borderId="2" xfId="102" applyNumberFormat="1" applyFont="1" applyBorder="1" applyAlignment="1">
      <alignment horizontal="right"/>
    </xf>
    <xf numFmtId="4" fontId="47" fillId="0" borderId="2" xfId="102" applyNumberFormat="1" applyFont="1" applyBorder="1" applyAlignment="1">
      <alignment horizontal="right"/>
    </xf>
    <xf numFmtId="0" fontId="19" fillId="0" borderId="0" xfId="88" applyFont="1" applyAlignment="1">
      <alignment horizontal="center"/>
    </xf>
    <xf numFmtId="0" fontId="40" fillId="0" borderId="0" xfId="88" applyFont="1"/>
    <xf numFmtId="0" fontId="54" fillId="0" borderId="0" xfId="102" applyFont="1" applyAlignment="1">
      <alignment horizontal="left"/>
    </xf>
    <xf numFmtId="0" fontId="45" fillId="0" borderId="0" xfId="102" applyFont="1" applyAlignment="1">
      <alignment horizontal="left"/>
    </xf>
    <xf numFmtId="0" fontId="39" fillId="0" borderId="0" xfId="102" applyFont="1" applyAlignment="1">
      <alignment horizontal="left"/>
    </xf>
    <xf numFmtId="0" fontId="47" fillId="0" borderId="2" xfId="110" applyFont="1" applyBorder="1" applyAlignment="1">
      <alignment horizontal="center" vertical="center" wrapText="1"/>
    </xf>
    <xf numFmtId="0" fontId="19" fillId="0" borderId="2" xfId="110" applyFont="1" applyBorder="1" applyAlignment="1">
      <alignment horizontal="center"/>
    </xf>
    <xf numFmtId="0" fontId="29" fillId="0" borderId="2" xfId="110" applyFont="1" applyBorder="1" applyAlignment="1">
      <alignment horizontal="center"/>
    </xf>
    <xf numFmtId="4" fontId="19" fillId="0" borderId="2" xfId="102" applyNumberFormat="1" applyFont="1" applyBorder="1" applyAlignment="1">
      <alignment horizontal="left"/>
    </xf>
    <xf numFmtId="4" fontId="19" fillId="0" borderId="2" xfId="111" applyNumberFormat="1" applyFont="1" applyBorder="1" applyAlignment="1">
      <alignment horizontal="right"/>
    </xf>
    <xf numFmtId="0" fontId="21" fillId="0" borderId="0" xfId="102" applyFont="1" applyAlignment="1">
      <alignment horizontal="left"/>
    </xf>
    <xf numFmtId="0" fontId="28" fillId="0" borderId="0" xfId="110" applyFont="1"/>
    <xf numFmtId="0" fontId="39" fillId="0" borderId="0" xfId="110" applyFont="1"/>
    <xf numFmtId="0" fontId="41" fillId="0" borderId="0" xfId="102" applyFont="1" applyAlignment="1">
      <alignment horizontal="center"/>
    </xf>
    <xf numFmtId="0" fontId="41" fillId="0" borderId="0" xfId="102" applyFont="1" applyAlignment="1">
      <alignment horizontal="left"/>
    </xf>
    <xf numFmtId="0" fontId="28" fillId="0" borderId="0" xfId="110" applyFont="1" applyAlignment="1">
      <alignment horizontal="left"/>
    </xf>
    <xf numFmtId="0" fontId="29" fillId="0" borderId="0" xfId="110" applyFont="1" applyAlignment="1">
      <alignment horizontal="left"/>
    </xf>
    <xf numFmtId="3" fontId="39" fillId="0" borderId="2" xfId="110" applyNumberFormat="1" applyFont="1" applyBorder="1" applyAlignment="1">
      <alignment horizontal="center" vertical="center"/>
    </xf>
    <xf numFmtId="0" fontId="39" fillId="0" borderId="2" xfId="110" applyFont="1" applyBorder="1" applyAlignment="1">
      <alignment horizontal="center" vertical="center"/>
    </xf>
    <xf numFmtId="2" fontId="39" fillId="0" borderId="2" xfId="110" applyNumberFormat="1" applyFont="1" applyBorder="1" applyAlignment="1">
      <alignment horizontal="center" vertical="center"/>
    </xf>
    <xf numFmtId="4" fontId="39" fillId="0" borderId="2" xfId="110" applyNumberFormat="1" applyFont="1" applyBorder="1" applyAlignment="1">
      <alignment horizontal="center" vertical="center" wrapText="1"/>
    </xf>
    <xf numFmtId="0" fontId="40" fillId="0" borderId="2" xfId="110" applyFont="1" applyBorder="1" applyAlignment="1">
      <alignment horizontal="center" vertical="center"/>
    </xf>
    <xf numFmtId="4" fontId="19" fillId="0" borderId="2" xfId="110" applyNumberFormat="1" applyFont="1" applyBorder="1" applyAlignment="1">
      <alignment horizontal="center"/>
    </xf>
    <xf numFmtId="4" fontId="19" fillId="0" borderId="2" xfId="110" applyNumberFormat="1" applyFont="1" applyBorder="1" applyAlignment="1">
      <alignment horizontal="right"/>
    </xf>
    <xf numFmtId="4" fontId="39" fillId="0" borderId="2" xfId="110" applyNumberFormat="1" applyFont="1" applyBorder="1"/>
    <xf numFmtId="4" fontId="39" fillId="0" borderId="2" xfId="110" applyNumberFormat="1" applyFont="1" applyBorder="1" applyAlignment="1">
      <alignment horizontal="right"/>
    </xf>
    <xf numFmtId="0" fontId="28" fillId="0" borderId="2" xfId="110" applyFont="1" applyBorder="1"/>
    <xf numFmtId="4" fontId="39" fillId="0" borderId="2" xfId="110" applyNumberFormat="1" applyFont="1" applyBorder="1" applyAlignment="1">
      <alignment horizontal="center" vertical="center"/>
    </xf>
    <xf numFmtId="2" fontId="19" fillId="0" borderId="2" xfId="110" applyNumberFormat="1" applyFont="1" applyBorder="1" applyAlignment="1">
      <alignment horizontal="right"/>
    </xf>
    <xf numFmtId="4" fontId="34" fillId="0" borderId="2" xfId="110" applyNumberFormat="1" applyFont="1" applyBorder="1" applyAlignment="1">
      <alignment horizontal="right"/>
    </xf>
    <xf numFmtId="4" fontId="19" fillId="0" borderId="2" xfId="110" applyNumberFormat="1" applyFont="1" applyBorder="1"/>
    <xf numFmtId="2" fontId="39" fillId="0" borderId="2" xfId="110" applyNumberFormat="1" applyFont="1" applyBorder="1" applyAlignment="1">
      <alignment horizontal="right"/>
    </xf>
    <xf numFmtId="0" fontId="28" fillId="0" borderId="0" xfId="110" applyFont="1" applyAlignment="1">
      <alignment horizontal="center"/>
    </xf>
    <xf numFmtId="0" fontId="19" fillId="0" borderId="0" xfId="110" applyFont="1"/>
    <xf numFmtId="4" fontId="19" fillId="0" borderId="0" xfId="110" applyNumberFormat="1" applyFont="1" applyAlignment="1">
      <alignment horizontal="right"/>
    </xf>
    <xf numFmtId="4" fontId="19" fillId="0" borderId="0" xfId="110" applyNumberFormat="1" applyFont="1"/>
    <xf numFmtId="4" fontId="41" fillId="0" borderId="2" xfId="110" applyNumberFormat="1" applyFont="1" applyBorder="1" applyAlignment="1">
      <alignment horizontal="center" vertical="center" wrapText="1"/>
    </xf>
    <xf numFmtId="0" fontId="39" fillId="0" borderId="2" xfId="107" applyFont="1" applyBorder="1" applyAlignment="1">
      <alignment vertical="center"/>
    </xf>
    <xf numFmtId="4" fontId="19" fillId="0" borderId="2" xfId="110" applyNumberFormat="1" applyFont="1" applyBorder="1" applyAlignment="1">
      <alignment vertical="center" wrapText="1"/>
    </xf>
    <xf numFmtId="4" fontId="19" fillId="0" borderId="2" xfId="110" applyNumberFormat="1" applyFont="1" applyBorder="1" applyAlignment="1">
      <alignment wrapText="1"/>
    </xf>
    <xf numFmtId="0" fontId="34" fillId="0" borderId="2" xfId="110" applyFont="1" applyBorder="1"/>
    <xf numFmtId="0" fontId="40" fillId="0" borderId="2" xfId="110" applyFont="1" applyBorder="1" applyAlignment="1">
      <alignment horizontal="center"/>
    </xf>
    <xf numFmtId="0" fontId="40" fillId="0" borderId="6" xfId="110" applyFont="1" applyBorder="1" applyAlignment="1">
      <alignment horizontal="center"/>
    </xf>
    <xf numFmtId="0" fontId="40" fillId="0" borderId="3" xfId="110" applyFont="1" applyBorder="1" applyAlignment="1">
      <alignment horizontal="center"/>
    </xf>
    <xf numFmtId="0" fontId="19" fillId="0" borderId="12" xfId="102" applyFont="1" applyBorder="1"/>
    <xf numFmtId="0" fontId="19" fillId="0" borderId="13" xfId="102" applyFont="1" applyBorder="1"/>
    <xf numFmtId="4" fontId="39" fillId="0" borderId="2" xfId="110" applyNumberFormat="1" applyFont="1" applyBorder="1" applyAlignment="1">
      <alignment horizontal="right" vertical="center"/>
    </xf>
    <xf numFmtId="0" fontId="39" fillId="0" borderId="2" xfId="110" applyFont="1" applyBorder="1" applyAlignment="1">
      <alignment horizontal="center"/>
    </xf>
    <xf numFmtId="4" fontId="32" fillId="0" borderId="2" xfId="110" applyNumberFormat="1" applyFont="1" applyBorder="1" applyAlignment="1">
      <alignment horizontal="right"/>
    </xf>
    <xf numFmtId="0" fontId="19" fillId="0" borderId="2" xfId="110" applyFont="1" applyBorder="1" applyAlignment="1">
      <alignment horizontal="center" vertical="center"/>
    </xf>
    <xf numFmtId="0" fontId="28" fillId="0" borderId="0" xfId="110" applyFont="1" applyAlignment="1">
      <alignment vertical="center"/>
    </xf>
    <xf numFmtId="0" fontId="32" fillId="0" borderId="2" xfId="110" applyFont="1" applyBorder="1" applyAlignment="1">
      <alignment horizontal="center"/>
    </xf>
    <xf numFmtId="0" fontId="32" fillId="0" borderId="0" xfId="110" applyFont="1" applyAlignment="1">
      <alignment horizontal="center"/>
    </xf>
    <xf numFmtId="0" fontId="19" fillId="0" borderId="0" xfId="107" applyFont="1"/>
    <xf numFmtId="0" fontId="34" fillId="0" borderId="0" xfId="110" applyFont="1"/>
    <xf numFmtId="0" fontId="20" fillId="0" borderId="9" xfId="87" applyFont="1" applyBorder="1" applyAlignment="1">
      <alignment vertical="center"/>
    </xf>
    <xf numFmtId="0" fontId="26" fillId="0" borderId="0" xfId="110" applyFont="1"/>
    <xf numFmtId="0" fontId="41" fillId="0" borderId="0" xfId="110" applyFont="1"/>
    <xf numFmtId="3" fontId="39" fillId="0" borderId="2" xfId="110" applyNumberFormat="1" applyFont="1" applyBorder="1" applyAlignment="1">
      <alignment horizontal="center" vertical="center" wrapText="1"/>
    </xf>
    <xf numFmtId="3" fontId="19" fillId="0" borderId="2" xfId="110" applyNumberFormat="1" applyFont="1" applyBorder="1"/>
    <xf numFmtId="3" fontId="19" fillId="0" borderId="2" xfId="110" applyNumberFormat="1" applyFont="1" applyBorder="1" applyAlignment="1">
      <alignment horizontal="right"/>
    </xf>
    <xf numFmtId="3" fontId="34" fillId="0" borderId="2" xfId="110" applyNumberFormat="1" applyFont="1" applyBorder="1" applyAlignment="1">
      <alignment horizontal="right"/>
    </xf>
    <xf numFmtId="0" fontId="32" fillId="0" borderId="2" xfId="110" applyFont="1" applyBorder="1"/>
    <xf numFmtId="3" fontId="39" fillId="0" borderId="2" xfId="110" applyNumberFormat="1" applyFont="1" applyBorder="1" applyAlignment="1">
      <alignment horizontal="right"/>
    </xf>
    <xf numFmtId="3" fontId="32" fillId="0" borderId="2" xfId="110" applyNumberFormat="1" applyFont="1" applyBorder="1" applyAlignment="1">
      <alignment horizontal="right"/>
    </xf>
    <xf numFmtId="0" fontId="19" fillId="0" borderId="2" xfId="93" applyFont="1" applyBorder="1" applyAlignment="1">
      <alignment horizontal="left" wrapText="1"/>
    </xf>
    <xf numFmtId="0" fontId="19" fillId="0" borderId="2" xfId="93" applyFont="1" applyBorder="1" applyAlignment="1">
      <alignment horizontal="left" vertical="top" wrapText="1"/>
    </xf>
    <xf numFmtId="3" fontId="39" fillId="0" borderId="2" xfId="104" applyFont="1" applyBorder="1" applyAlignment="1">
      <alignment horizontal="center" vertical="center" wrapText="1"/>
    </xf>
    <xf numFmtId="4" fontId="47" fillId="0" borderId="2" xfId="110" applyNumberFormat="1" applyFont="1" applyBorder="1" applyAlignment="1">
      <alignment horizontal="center" vertical="center" wrapText="1"/>
    </xf>
    <xf numFmtId="0" fontId="34" fillId="0" borderId="2" xfId="110" applyFont="1" applyBorder="1" applyAlignment="1">
      <alignment horizontal="left"/>
    </xf>
    <xf numFmtId="0" fontId="19" fillId="0" borderId="2" xfId="110" applyFont="1" applyBorder="1" applyAlignment="1">
      <alignment horizontal="left"/>
    </xf>
    <xf numFmtId="3" fontId="47" fillId="0" borderId="2" xfId="104" applyFont="1" applyBorder="1" applyAlignment="1">
      <alignment horizontal="center" wrapText="1"/>
    </xf>
    <xf numFmtId="4" fontId="19" fillId="0" borderId="2" xfId="110" applyNumberFormat="1" applyFont="1" applyBorder="1" applyAlignment="1">
      <alignment horizontal="center" vertical="center" wrapText="1"/>
    </xf>
    <xf numFmtId="0" fontId="41" fillId="0" borderId="2" xfId="110" applyFont="1" applyBorder="1" applyAlignment="1">
      <alignment horizontal="center" vertical="center" wrapText="1"/>
    </xf>
    <xf numFmtId="0" fontId="34" fillId="0" borderId="2" xfId="110" applyFont="1" applyBorder="1" applyAlignment="1">
      <alignment horizontal="center"/>
    </xf>
    <xf numFmtId="0" fontId="82" fillId="0" borderId="2" xfId="110" applyFont="1" applyBorder="1" applyAlignment="1">
      <alignment horizontal="center"/>
    </xf>
    <xf numFmtId="0" fontId="19" fillId="0" borderId="2" xfId="93" applyFont="1" applyBorder="1"/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39" fillId="0" borderId="21" xfId="0" applyFont="1" applyBorder="1" applyAlignment="1">
      <alignment horizontal="left" vertical="top" wrapText="1"/>
    </xf>
    <xf numFmtId="0" fontId="29" fillId="0" borderId="0" xfId="54" applyFont="1" applyAlignment="1">
      <alignment vertical="center" wrapText="1"/>
    </xf>
    <xf numFmtId="0" fontId="30" fillId="0" borderId="0" xfId="54" applyFont="1" applyAlignment="1">
      <alignment horizontal="left" wrapText="1"/>
    </xf>
    <xf numFmtId="0" fontId="24" fillId="0" borderId="4" xfId="54" applyFont="1" applyBorder="1" applyAlignment="1">
      <alignment horizontal="center" vertical="center"/>
    </xf>
    <xf numFmtId="0" fontId="24" fillId="0" borderId="8" xfId="54" applyFont="1" applyBorder="1" applyAlignment="1">
      <alignment horizontal="center" vertical="center"/>
    </xf>
    <xf numFmtId="0" fontId="26" fillId="0" borderId="4" xfId="54" applyFont="1" applyBorder="1" applyAlignment="1">
      <alignment horizontal="left" vertical="center" wrapText="1"/>
    </xf>
    <xf numFmtId="0" fontId="26" fillId="0" borderId="8" xfId="54" applyFont="1" applyBorder="1" applyAlignment="1">
      <alignment horizontal="left" vertical="center" wrapText="1"/>
    </xf>
    <xf numFmtId="0" fontId="26" fillId="0" borderId="7" xfId="54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37" fillId="0" borderId="0" xfId="54" applyFont="1" applyAlignment="1">
      <alignment horizontal="center"/>
    </xf>
    <xf numFmtId="0" fontId="39" fillId="0" borderId="21" xfId="0" applyFont="1" applyBorder="1" applyAlignment="1">
      <alignment horizontal="left"/>
    </xf>
    <xf numFmtId="0" fontId="52" fillId="0" borderId="0" xfId="54" applyFont="1" applyAlignment="1">
      <alignment horizontal="center" vertical="center" wrapText="1"/>
    </xf>
    <xf numFmtId="0" fontId="29" fillId="0" borderId="0" xfId="54" applyFont="1" applyAlignment="1">
      <alignment horizontal="center" vertical="center" wrapText="1"/>
    </xf>
    <xf numFmtId="0" fontId="29" fillId="0" borderId="0" xfId="54" applyFont="1" applyAlignment="1">
      <alignment horizontal="center" vertical="center"/>
    </xf>
    <xf numFmtId="0" fontId="29" fillId="0" borderId="0" xfId="54" applyFont="1" applyAlignment="1">
      <alignment horizontal="left"/>
    </xf>
    <xf numFmtId="0" fontId="53" fillId="0" borderId="0" xfId="54" applyFont="1" applyAlignment="1">
      <alignment horizontal="left" vertical="center" wrapText="1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9" fillId="0" borderId="0" xfId="0" applyFont="1"/>
    <xf numFmtId="0" fontId="19" fillId="0" borderId="11" xfId="0" applyFont="1" applyBorder="1"/>
    <xf numFmtId="0" fontId="4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6" fillId="0" borderId="15" xfId="54" applyFont="1" applyBorder="1" applyAlignment="1">
      <alignment horizontal="left" vertical="top" wrapText="1"/>
    </xf>
    <xf numFmtId="0" fontId="36" fillId="0" borderId="13" xfId="54" applyFont="1" applyBorder="1" applyAlignment="1">
      <alignment horizontal="left" vertical="top" wrapText="1"/>
    </xf>
    <xf numFmtId="0" fontId="34" fillId="0" borderId="4" xfId="54" applyFont="1" applyBorder="1" applyAlignment="1">
      <alignment horizontal="left" vertical="top" wrapText="1"/>
    </xf>
    <xf numFmtId="0" fontId="34" fillId="0" borderId="8" xfId="54" applyFont="1" applyBorder="1" applyAlignment="1">
      <alignment horizontal="left" vertical="top" wrapText="1"/>
    </xf>
    <xf numFmtId="0" fontId="34" fillId="0" borderId="7" xfId="54" applyFont="1" applyBorder="1" applyAlignment="1">
      <alignment horizontal="left" vertical="top" wrapText="1"/>
    </xf>
    <xf numFmtId="0" fontId="35" fillId="0" borderId="4" xfId="54" applyFont="1" applyBorder="1" applyAlignment="1">
      <alignment horizontal="left" vertical="top" wrapText="1"/>
    </xf>
    <xf numFmtId="0" fontId="35" fillId="0" borderId="8" xfId="54" applyFont="1" applyBorder="1" applyAlignment="1">
      <alignment horizontal="left" vertical="top" wrapText="1"/>
    </xf>
    <xf numFmtId="0" fontId="35" fillId="0" borderId="7" xfId="54" applyFont="1" applyBorder="1" applyAlignment="1">
      <alignment horizontal="left" vertical="top" wrapText="1"/>
    </xf>
    <xf numFmtId="0" fontId="37" fillId="0" borderId="0" xfId="54" applyFont="1" applyAlignment="1">
      <alignment horizontal="left"/>
    </xf>
    <xf numFmtId="0" fontId="36" fillId="0" borderId="10" xfId="54" applyFont="1" applyBorder="1" applyAlignment="1">
      <alignment horizontal="left" vertical="top" wrapText="1"/>
    </xf>
    <xf numFmtId="0" fontId="36" fillId="0" borderId="11" xfId="54" applyFont="1" applyBorder="1" applyAlignment="1">
      <alignment horizontal="left" vertical="top" wrapText="1"/>
    </xf>
    <xf numFmtId="0" fontId="34" fillId="0" borderId="4" xfId="54" applyFont="1" applyBorder="1" applyAlignment="1">
      <alignment horizontal="left" vertical="center" wrapText="1"/>
    </xf>
    <xf numFmtId="0" fontId="34" fillId="0" borderId="8" xfId="54" applyFont="1" applyBorder="1" applyAlignment="1">
      <alignment horizontal="left" vertical="center" wrapText="1"/>
    </xf>
    <xf numFmtId="0" fontId="34" fillId="0" borderId="7" xfId="54" applyFont="1" applyBorder="1" applyAlignment="1">
      <alignment horizontal="left" vertical="center" wrapText="1"/>
    </xf>
    <xf numFmtId="0" fontId="34" fillId="0" borderId="4" xfId="54" applyFont="1" applyBorder="1" applyAlignment="1">
      <alignment vertical="top" wrapText="1"/>
    </xf>
    <xf numFmtId="0" fontId="34" fillId="0" borderId="8" xfId="54" applyFont="1" applyBorder="1" applyAlignment="1">
      <alignment vertical="top" wrapText="1"/>
    </xf>
    <xf numFmtId="0" fontId="36" fillId="0" borderId="4" xfId="54" applyFont="1" applyBorder="1" applyAlignment="1">
      <alignment horizontal="left" vertical="top" wrapText="1"/>
    </xf>
    <xf numFmtId="0" fontId="36" fillId="0" borderId="14" xfId="54" applyFont="1" applyBorder="1" applyAlignment="1">
      <alignment horizontal="left" vertical="top" wrapText="1"/>
    </xf>
    <xf numFmtId="0" fontId="34" fillId="0" borderId="5" xfId="54" applyFont="1" applyBorder="1" applyAlignment="1">
      <alignment horizontal="left" vertical="top" wrapText="1"/>
    </xf>
    <xf numFmtId="0" fontId="36" fillId="0" borderId="10" xfId="54" applyFont="1" applyBorder="1" applyAlignment="1">
      <alignment horizontal="center" vertical="top" wrapText="1"/>
    </xf>
    <xf numFmtId="0" fontId="36" fillId="0" borderId="11" xfId="54" applyFont="1" applyBorder="1" applyAlignment="1">
      <alignment horizontal="center" vertical="top" wrapText="1"/>
    </xf>
    <xf numFmtId="0" fontId="30" fillId="0" borderId="0" xfId="54" applyFont="1" applyAlignment="1">
      <alignment horizontal="left" vertical="top" wrapText="1"/>
    </xf>
    <xf numFmtId="0" fontId="29" fillId="0" borderId="0" xfId="54" applyFont="1" applyAlignment="1">
      <alignment horizontal="center" wrapText="1"/>
    </xf>
    <xf numFmtId="0" fontId="29" fillId="0" borderId="0" xfId="54" applyFont="1" applyAlignment="1">
      <alignment horizontal="center"/>
    </xf>
    <xf numFmtId="0" fontId="24" fillId="0" borderId="4" xfId="54" applyFont="1" applyBorder="1" applyAlignment="1">
      <alignment horizontal="left" vertical="top"/>
    </xf>
    <xf numFmtId="0" fontId="24" fillId="0" borderId="8" xfId="54" applyFont="1" applyBorder="1" applyAlignment="1">
      <alignment horizontal="left" vertical="top"/>
    </xf>
    <xf numFmtId="0" fontId="24" fillId="0" borderId="7" xfId="54" applyFont="1" applyBorder="1" applyAlignment="1">
      <alignment horizontal="left" vertical="top"/>
    </xf>
    <xf numFmtId="0" fontId="34" fillId="0" borderId="6" xfId="54" applyFont="1" applyBorder="1" applyAlignment="1">
      <alignment horizontal="right" vertical="top"/>
    </xf>
    <xf numFmtId="0" fontId="34" fillId="0" borderId="16" xfId="54" applyFont="1" applyBorder="1" applyAlignment="1">
      <alignment horizontal="right" vertical="top"/>
    </xf>
    <xf numFmtId="0" fontId="34" fillId="0" borderId="3" xfId="54" applyFont="1" applyBorder="1" applyAlignment="1">
      <alignment horizontal="right" vertical="top"/>
    </xf>
    <xf numFmtId="0" fontId="34" fillId="0" borderId="14" xfId="54" applyFont="1" applyBorder="1" applyAlignment="1">
      <alignment horizontal="left" vertical="top"/>
    </xf>
    <xf numFmtId="0" fontId="34" fillId="0" borderId="5" xfId="54" applyFont="1" applyBorder="1" applyAlignment="1">
      <alignment horizontal="left" vertical="top"/>
    </xf>
    <xf numFmtId="0" fontId="34" fillId="0" borderId="9" xfId="54" applyFont="1" applyBorder="1" applyAlignment="1">
      <alignment horizontal="left" vertical="top"/>
    </xf>
    <xf numFmtId="0" fontId="29" fillId="0" borderId="0" xfId="54" applyFont="1" applyAlignment="1">
      <alignment horizontal="left" vertical="center" wrapText="1"/>
    </xf>
    <xf numFmtId="0" fontId="24" fillId="0" borderId="0" xfId="54" applyFont="1" applyAlignment="1">
      <alignment horizontal="left" vertical="center" wrapText="1"/>
    </xf>
    <xf numFmtId="0" fontId="31" fillId="0" borderId="4" xfId="54" applyFont="1" applyBorder="1" applyAlignment="1">
      <alignment horizontal="center" vertical="center"/>
    </xf>
    <xf numFmtId="0" fontId="31" fillId="0" borderId="7" xfId="54" applyFont="1" applyBorder="1" applyAlignment="1">
      <alignment horizontal="center" vertical="center"/>
    </xf>
    <xf numFmtId="0" fontId="32" fillId="0" borderId="4" xfId="54" applyFont="1" applyBorder="1" applyAlignment="1">
      <alignment horizontal="left" vertical="top" wrapText="1"/>
    </xf>
    <xf numFmtId="0" fontId="32" fillId="0" borderId="7" xfId="54" applyFont="1" applyBorder="1" applyAlignment="1">
      <alignment horizontal="left" vertical="top" wrapText="1"/>
    </xf>
    <xf numFmtId="0" fontId="36" fillId="0" borderId="12" xfId="54" applyFont="1" applyBorder="1" applyAlignment="1">
      <alignment horizontal="left" vertical="top" wrapText="1"/>
    </xf>
    <xf numFmtId="0" fontId="36" fillId="0" borderId="8" xfId="54" applyFont="1" applyBorder="1" applyAlignment="1">
      <alignment horizontal="left" vertical="top" wrapText="1"/>
    </xf>
    <xf numFmtId="0" fontId="36" fillId="0" borderId="7" xfId="54" applyFont="1" applyBorder="1" applyAlignment="1">
      <alignment horizontal="left" vertical="top" wrapText="1"/>
    </xf>
    <xf numFmtId="0" fontId="36" fillId="0" borderId="32" xfId="54" applyFont="1" applyBorder="1" applyAlignment="1">
      <alignment horizontal="left" vertical="top" wrapText="1"/>
    </xf>
    <xf numFmtId="0" fontId="36" fillId="0" borderId="9" xfId="54" applyFont="1" applyBorder="1" applyAlignment="1">
      <alignment horizontal="left" vertical="top" wrapText="1"/>
    </xf>
    <xf numFmtId="0" fontId="36" fillId="0" borderId="0" xfId="54" applyFont="1" applyAlignment="1">
      <alignment horizontal="left" vertical="top" wrapText="1"/>
    </xf>
    <xf numFmtId="0" fontId="38" fillId="0" borderId="0" xfId="54" applyFont="1" applyAlignment="1">
      <alignment horizontal="left"/>
    </xf>
    <xf numFmtId="0" fontId="24" fillId="0" borderId="0" xfId="54" applyFont="1" applyAlignment="1">
      <alignment horizontal="left" vertical="center"/>
    </xf>
    <xf numFmtId="0" fontId="35" fillId="0" borderId="14" xfId="54" applyFont="1" applyBorder="1" applyAlignment="1">
      <alignment horizontal="left" vertical="top" wrapText="1"/>
    </xf>
    <xf numFmtId="0" fontId="34" fillId="0" borderId="9" xfId="54" applyFont="1" applyBorder="1" applyAlignment="1">
      <alignment horizontal="left" vertical="top" wrapText="1"/>
    </xf>
    <xf numFmtId="0" fontId="45" fillId="0" borderId="23" xfId="0" applyFont="1" applyBorder="1" applyAlignment="1">
      <alignment horizontal="left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8" fillId="0" borderId="0" xfId="56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9" fillId="0" borderId="21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27" xfId="0" applyFont="1" applyBorder="1" applyAlignment="1">
      <alignment horizontal="center"/>
    </xf>
    <xf numFmtId="0" fontId="39" fillId="0" borderId="28" xfId="0" applyFont="1" applyBorder="1" applyAlignment="1">
      <alignment horizontal="center"/>
    </xf>
    <xf numFmtId="0" fontId="18" fillId="0" borderId="0" xfId="56" applyFont="1" applyAlignment="1">
      <alignment horizontal="left"/>
    </xf>
    <xf numFmtId="0" fontId="19" fillId="0" borderId="0" xfId="56" applyFont="1" applyAlignment="1">
      <alignment horizontal="left"/>
    </xf>
    <xf numFmtId="0" fontId="20" fillId="0" borderId="0" xfId="56" applyFont="1" applyAlignment="1">
      <alignment horizontal="center" vertical="center" wrapText="1"/>
    </xf>
    <xf numFmtId="0" fontId="19" fillId="0" borderId="0" xfId="56" applyFont="1" applyAlignment="1">
      <alignment horizontal="center" vertical="center" wrapText="1"/>
    </xf>
    <xf numFmtId="0" fontId="20" fillId="0" borderId="0" xfId="44" applyFont="1" applyAlignment="1">
      <alignment horizontal="center" vertical="center" wrapText="1"/>
    </xf>
    <xf numFmtId="0" fontId="21" fillId="0" borderId="0" xfId="44" applyFont="1" applyAlignment="1">
      <alignment horizontal="center" vertical="center"/>
    </xf>
    <xf numFmtId="0" fontId="20" fillId="0" borderId="0" xfId="96" applyFont="1" applyAlignment="1">
      <alignment horizontal="center" vertical="center" wrapText="1"/>
    </xf>
    <xf numFmtId="0" fontId="21" fillId="0" borderId="0" xfId="96" applyFont="1" applyAlignment="1">
      <alignment horizontal="center" vertical="center" wrapText="1"/>
    </xf>
    <xf numFmtId="0" fontId="21" fillId="0" borderId="0" xfId="96" applyFont="1" applyAlignment="1">
      <alignment horizontal="center" vertical="center"/>
    </xf>
    <xf numFmtId="0" fontId="18" fillId="0" borderId="0" xfId="44" applyFont="1" applyAlignment="1">
      <alignment horizontal="left"/>
    </xf>
    <xf numFmtId="0" fontId="20" fillId="0" borderId="0" xfId="44" applyFont="1" applyAlignment="1">
      <alignment horizontal="left" wrapText="1"/>
    </xf>
    <xf numFmtId="0" fontId="19" fillId="0" borderId="0" xfId="44" applyFont="1" applyAlignment="1">
      <alignment horizontal="center"/>
    </xf>
    <xf numFmtId="0" fontId="39" fillId="0" borderId="6" xfId="70" applyFont="1" applyBorder="1" applyAlignment="1">
      <alignment horizontal="left"/>
    </xf>
    <xf numFmtId="0" fontId="19" fillId="0" borderId="15" xfId="70" applyFont="1" applyBorder="1" applyAlignment="1">
      <alignment horizontal="left" vertical="center"/>
    </xf>
    <xf numFmtId="0" fontId="19" fillId="0" borderId="12" xfId="0" applyFont="1" applyBorder="1" applyAlignment="1">
      <alignment vertical="center"/>
    </xf>
    <xf numFmtId="0" fontId="19" fillId="0" borderId="12" xfId="70" applyFont="1" applyBorder="1" applyAlignment="1">
      <alignment horizontal="left" vertical="center"/>
    </xf>
    <xf numFmtId="0" fontId="19" fillId="0" borderId="13" xfId="70" applyFont="1" applyBorder="1" applyAlignment="1">
      <alignment horizontal="left" vertical="center"/>
    </xf>
    <xf numFmtId="0" fontId="19" fillId="0" borderId="2" xfId="7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2" fontId="19" fillId="0" borderId="5" xfId="70" applyNumberFormat="1" applyFont="1" applyBorder="1" applyAlignment="1">
      <alignment horizontal="left"/>
    </xf>
    <xf numFmtId="2" fontId="19" fillId="0" borderId="5" xfId="0" applyNumberFormat="1" applyFont="1" applyBorder="1" applyAlignment="1">
      <alignment horizontal="left"/>
    </xf>
    <xf numFmtId="0" fontId="39" fillId="0" borderId="0" xfId="70" applyFont="1" applyAlignment="1">
      <alignment horizontal="center"/>
    </xf>
    <xf numFmtId="0" fontId="45" fillId="0" borderId="0" xfId="70" applyFont="1" applyAlignment="1">
      <alignment horizontal="center"/>
    </xf>
    <xf numFmtId="0" fontId="39" fillId="0" borderId="14" xfId="70" applyFont="1" applyBorder="1" applyAlignment="1">
      <alignment horizontal="center" vertical="center"/>
    </xf>
    <xf numFmtId="0" fontId="39" fillId="0" borderId="9" xfId="70" applyFont="1" applyBorder="1" applyAlignment="1">
      <alignment horizontal="center" vertical="center"/>
    </xf>
    <xf numFmtId="0" fontId="40" fillId="0" borderId="4" xfId="70" applyFont="1" applyBorder="1" applyAlignment="1">
      <alignment horizontal="center" vertical="center"/>
    </xf>
    <xf numFmtId="0" fontId="40" fillId="0" borderId="7" xfId="70" applyFont="1" applyBorder="1" applyAlignment="1">
      <alignment horizontal="center" vertical="center"/>
    </xf>
    <xf numFmtId="0" fontId="19" fillId="0" borderId="0" xfId="70" applyFont="1"/>
    <xf numFmtId="0" fontId="19" fillId="0" borderId="0" xfId="70" applyFont="1" applyAlignment="1">
      <alignment horizontal="left" vertical="top" wrapText="1"/>
    </xf>
    <xf numFmtId="0" fontId="19" fillId="0" borderId="0" xfId="70" applyFont="1" applyAlignment="1">
      <alignment horizontal="center"/>
    </xf>
    <xf numFmtId="0" fontId="48" fillId="0" borderId="0" xfId="7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2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5" fillId="0" borderId="23" xfId="0" applyFont="1" applyBorder="1" applyAlignment="1">
      <alignment horizontal="center"/>
    </xf>
    <xf numFmtId="0" fontId="3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39" fillId="0" borderId="22" xfId="0" applyFont="1" applyBorder="1"/>
    <xf numFmtId="0" fontId="19" fillId="0" borderId="23" xfId="0" applyFont="1" applyBorder="1"/>
    <xf numFmtId="0" fontId="19" fillId="0" borderId="24" xfId="0" applyFont="1" applyBorder="1"/>
    <xf numFmtId="0" fontId="39" fillId="0" borderId="25" xfId="0" applyFont="1" applyBorder="1"/>
    <xf numFmtId="0" fontId="19" fillId="0" borderId="26" xfId="0" applyFont="1" applyBorder="1"/>
    <xf numFmtId="0" fontId="19" fillId="0" borderId="25" xfId="0" applyFont="1" applyBorder="1"/>
    <xf numFmtId="0" fontId="19" fillId="0" borderId="27" xfId="0" applyFont="1" applyBorder="1"/>
    <xf numFmtId="0" fontId="19" fillId="0" borderId="21" xfId="0" applyFont="1" applyBorder="1"/>
    <xf numFmtId="0" fontId="19" fillId="0" borderId="28" xfId="0" applyFont="1" applyBorder="1"/>
    <xf numFmtId="0" fontId="21" fillId="0" borderId="15" xfId="0" applyFont="1" applyBorder="1" applyAlignment="1">
      <alignment horizontal="justify" wrapText="1"/>
    </xf>
    <xf numFmtId="0" fontId="19" fillId="0" borderId="12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39" fillId="0" borderId="2" xfId="97" applyFont="1" applyBorder="1" applyAlignment="1">
      <alignment horizontal="center" vertical="center" wrapText="1"/>
    </xf>
    <xf numFmtId="165" fontId="47" fillId="0" borderId="2" xfId="89" applyFont="1" applyFill="1" applyBorder="1" applyAlignment="1" applyProtection="1">
      <alignment horizontal="center" vertical="center" wrapText="1"/>
    </xf>
    <xf numFmtId="0" fontId="20" fillId="0" borderId="0" xfId="97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0" fillId="0" borderId="32" xfId="97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>
      <alignment horizontal="center" vertical="center"/>
    </xf>
    <xf numFmtId="0" fontId="27" fillId="0" borderId="35" xfId="97" applyFont="1" applyBorder="1" applyProtection="1">
      <protection locked="0"/>
    </xf>
    <xf numFmtId="0" fontId="19" fillId="0" borderId="36" xfId="0" applyFont="1" applyBorder="1"/>
    <xf numFmtId="0" fontId="19" fillId="0" borderId="37" xfId="0" applyFont="1" applyBorder="1"/>
    <xf numFmtId="0" fontId="42" fillId="0" borderId="0" xfId="97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165" fontId="47" fillId="0" borderId="6" xfId="89" applyFont="1" applyFill="1" applyBorder="1" applyAlignment="1" applyProtection="1">
      <alignment horizontal="center" vertical="center" wrapText="1"/>
    </xf>
    <xf numFmtId="165" fontId="47" fillId="0" borderId="3" xfId="89" applyFont="1" applyFill="1" applyBorder="1" applyAlignment="1" applyProtection="1">
      <alignment horizontal="center" vertical="center" wrapText="1"/>
    </xf>
    <xf numFmtId="0" fontId="19" fillId="0" borderId="4" xfId="97" applyFont="1" applyBorder="1" applyAlignment="1">
      <alignment horizontal="center"/>
    </xf>
    <xf numFmtId="0" fontId="19" fillId="0" borderId="8" xfId="97" applyFont="1" applyBorder="1" applyAlignment="1">
      <alignment horizontal="center"/>
    </xf>
    <xf numFmtId="0" fontId="19" fillId="0" borderId="7" xfId="97" applyFont="1" applyBorder="1" applyAlignment="1">
      <alignment horizontal="center"/>
    </xf>
    <xf numFmtId="3" fontId="54" fillId="0" borderId="4" xfId="86" applyNumberFormat="1" applyFont="1" applyFill="1" applyBorder="1" applyAlignment="1" applyProtection="1">
      <alignment horizontal="center"/>
    </xf>
    <xf numFmtId="3" fontId="54" fillId="0" borderId="8" xfId="86" applyNumberFormat="1" applyFont="1" applyFill="1" applyBorder="1" applyAlignment="1" applyProtection="1">
      <alignment horizontal="center"/>
    </xf>
    <xf numFmtId="3" fontId="54" fillId="0" borderId="7" xfId="86" applyNumberFormat="1" applyFont="1" applyFill="1" applyBorder="1" applyAlignment="1" applyProtection="1">
      <alignment horizontal="center"/>
    </xf>
    <xf numFmtId="0" fontId="39" fillId="0" borderId="2" xfId="97" applyFont="1" applyBorder="1" applyAlignment="1">
      <alignment horizontal="center" vertical="center"/>
    </xf>
    <xf numFmtId="0" fontId="39" fillId="0" borderId="7" xfId="97" applyFont="1" applyBorder="1" applyAlignment="1">
      <alignment horizontal="center" vertical="center"/>
    </xf>
    <xf numFmtId="0" fontId="47" fillId="0" borderId="2" xfId="97" applyFont="1" applyBorder="1" applyAlignment="1">
      <alignment horizontal="center" vertical="center" wrapText="1"/>
    </xf>
    <xf numFmtId="0" fontId="47" fillId="0" borderId="4" xfId="97" applyFont="1" applyBorder="1" applyAlignment="1">
      <alignment horizontal="center" vertical="center"/>
    </xf>
    <xf numFmtId="0" fontId="47" fillId="0" borderId="7" xfId="97" applyFont="1" applyBorder="1" applyAlignment="1">
      <alignment horizontal="center" vertical="center"/>
    </xf>
    <xf numFmtId="0" fontId="54" fillId="0" borderId="0" xfId="88" applyFont="1" applyAlignment="1">
      <alignment horizontal="left"/>
    </xf>
    <xf numFmtId="0" fontId="19" fillId="0" borderId="0" xfId="88" applyFont="1" applyAlignment="1">
      <alignment horizontal="left"/>
    </xf>
    <xf numFmtId="0" fontId="47" fillId="0" borderId="6" xfId="97" applyFont="1" applyBorder="1" applyAlignment="1">
      <alignment horizontal="center" vertical="center"/>
    </xf>
    <xf numFmtId="0" fontId="47" fillId="0" borderId="3" xfId="97" applyFont="1" applyBorder="1" applyAlignment="1">
      <alignment horizontal="center" vertical="center"/>
    </xf>
    <xf numFmtId="165" fontId="47" fillId="0" borderId="6" xfId="90" applyFont="1" applyFill="1" applyBorder="1" applyAlignment="1" applyProtection="1">
      <alignment horizontal="center" vertical="center" wrapText="1"/>
    </xf>
    <xf numFmtId="165" fontId="47" fillId="0" borderId="3" xfId="90" applyFont="1" applyFill="1" applyBorder="1" applyAlignment="1" applyProtection="1">
      <alignment horizontal="center" vertical="center" wrapText="1"/>
    </xf>
    <xf numFmtId="0" fontId="45" fillId="0" borderId="0" xfId="87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54" fillId="0" borderId="0" xfId="97" applyFont="1" applyAlignment="1">
      <alignment horizontal="left"/>
    </xf>
    <xf numFmtId="0" fontId="39" fillId="0" borderId="6" xfId="97" applyFont="1" applyBorder="1" applyAlignment="1">
      <alignment horizontal="center" vertical="center"/>
    </xf>
    <xf numFmtId="0" fontId="39" fillId="0" borderId="3" xfId="97" applyFont="1" applyBorder="1" applyAlignment="1">
      <alignment horizontal="center" vertical="center"/>
    </xf>
    <xf numFmtId="0" fontId="47" fillId="0" borderId="6" xfId="88" applyFont="1" applyBorder="1" applyAlignment="1">
      <alignment horizontal="center" vertical="center" wrapText="1"/>
    </xf>
    <xf numFmtId="0" fontId="47" fillId="0" borderId="3" xfId="88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right"/>
    </xf>
    <xf numFmtId="0" fontId="0" fillId="0" borderId="8" xfId="0" applyBorder="1"/>
    <xf numFmtId="0" fontId="0" fillId="0" borderId="7" xfId="0" applyBorder="1"/>
    <xf numFmtId="0" fontId="0" fillId="0" borderId="7" xfId="0" applyBorder="1" applyAlignment="1">
      <alignment horizontal="right"/>
    </xf>
    <xf numFmtId="4" fontId="19" fillId="0" borderId="4" xfId="86" applyNumberFormat="1" applyFont="1" applyFill="1" applyBorder="1" applyAlignment="1">
      <alignment horizontal="right"/>
    </xf>
    <xf numFmtId="4" fontId="19" fillId="0" borderId="4" xfId="97" applyNumberFormat="1" applyFont="1" applyBorder="1"/>
    <xf numFmtId="4" fontId="19" fillId="0" borderId="2" xfId="0" applyNumberFormat="1" applyFont="1" applyBorder="1" applyAlignment="1">
      <alignment horizontal="right"/>
    </xf>
    <xf numFmtId="4" fontId="19" fillId="0" borderId="2" xfId="86" applyNumberFormat="1" applyFont="1" applyFill="1" applyBorder="1" applyAlignment="1">
      <alignment horizontal="right"/>
    </xf>
    <xf numFmtId="4" fontId="19" fillId="0" borderId="2" xfId="97" applyNumberFormat="1" applyFont="1" applyBorder="1"/>
    <xf numFmtId="4" fontId="39" fillId="0" borderId="4" xfId="97" applyNumberFormat="1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19" fillId="0" borderId="4" xfId="0" applyFont="1" applyBorder="1" applyAlignment="1">
      <alignment horizontal="right"/>
    </xf>
    <xf numFmtId="4" fontId="39" fillId="0" borderId="4" xfId="0" applyNumberFormat="1" applyFont="1" applyBorder="1" applyAlignment="1">
      <alignment horizontal="right"/>
    </xf>
    <xf numFmtId="4" fontId="39" fillId="0" borderId="8" xfId="0" applyNumberFormat="1" applyFont="1" applyBorder="1" applyAlignment="1">
      <alignment horizontal="right"/>
    </xf>
    <xf numFmtId="4" fontId="19" fillId="0" borderId="7" xfId="0" applyNumberFormat="1" applyFont="1" applyBorder="1" applyAlignment="1">
      <alignment horizontal="right"/>
    </xf>
    <xf numFmtId="0" fontId="46" fillId="0" borderId="4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43" fontId="46" fillId="0" borderId="4" xfId="86" applyNumberFormat="1" applyFont="1" applyBorder="1" applyAlignment="1">
      <alignment horizontal="center" vertical="center"/>
    </xf>
    <xf numFmtId="0" fontId="46" fillId="0" borderId="7" xfId="0" applyFont="1" applyBorder="1" applyAlignment="1">
      <alignment vertical="center"/>
    </xf>
    <xf numFmtId="0" fontId="46" fillId="0" borderId="4" xfId="97" applyFont="1" applyBorder="1" applyAlignment="1">
      <alignment horizontal="center" vertical="center"/>
    </xf>
    <xf numFmtId="0" fontId="19" fillId="0" borderId="14" xfId="97" applyFont="1" applyBorder="1" applyAlignment="1">
      <alignment horizontal="center"/>
    </xf>
    <xf numFmtId="0" fontId="19" fillId="0" borderId="32" xfId="97" applyFont="1" applyBorder="1" applyAlignment="1">
      <alignment horizontal="center"/>
    </xf>
    <xf numFmtId="0" fontId="57" fillId="0" borderId="0" xfId="100" applyFont="1" applyAlignment="1">
      <alignment horizontal="left" vertical="center"/>
    </xf>
    <xf numFmtId="0" fontId="45" fillId="0" borderId="0" xfId="100" applyFont="1" applyAlignment="1">
      <alignment horizontal="left" vertical="center" wrapText="1"/>
    </xf>
    <xf numFmtId="0" fontId="3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43" fontId="39" fillId="0" borderId="2" xfId="86" applyNumberFormat="1" applyFont="1" applyBorder="1" applyAlignment="1">
      <alignment horizontal="center"/>
    </xf>
    <xf numFmtId="0" fontId="19" fillId="0" borderId="2" xfId="0" applyFont="1" applyBorder="1"/>
    <xf numFmtId="0" fontId="39" fillId="0" borderId="4" xfId="97" applyFont="1" applyBorder="1" applyAlignment="1">
      <alignment horizontal="center"/>
    </xf>
    <xf numFmtId="0" fontId="39" fillId="0" borderId="7" xfId="97" applyFont="1" applyBorder="1" applyAlignment="1">
      <alignment horizontal="center"/>
    </xf>
    <xf numFmtId="16" fontId="47" fillId="0" borderId="2" xfId="97" applyNumberFormat="1" applyFont="1" applyBorder="1" applyAlignment="1">
      <alignment horizontal="center" vertical="center" wrapText="1"/>
    </xf>
    <xf numFmtId="0" fontId="39" fillId="0" borderId="8" xfId="97" applyFont="1" applyBorder="1" applyAlignment="1">
      <alignment horizontal="center"/>
    </xf>
    <xf numFmtId="0" fontId="54" fillId="0" borderId="8" xfId="97" applyFont="1" applyBorder="1" applyAlignment="1">
      <alignment horizontal="left"/>
    </xf>
    <xf numFmtId="0" fontId="54" fillId="0" borderId="7" xfId="97" applyFont="1" applyBorder="1" applyAlignment="1">
      <alignment horizontal="left"/>
    </xf>
    <xf numFmtId="0" fontId="54" fillId="0" borderId="4" xfId="97" applyFont="1" applyBorder="1" applyAlignment="1">
      <alignment horizontal="center"/>
    </xf>
    <xf numFmtId="0" fontId="54" fillId="0" borderId="8" xfId="97" applyFont="1" applyBorder="1" applyAlignment="1">
      <alignment horizontal="center"/>
    </xf>
    <xf numFmtId="0" fontId="18" fillId="0" borderId="0" xfId="97" applyFont="1" applyAlignment="1">
      <alignment horizontal="center"/>
    </xf>
    <xf numFmtId="0" fontId="21" fillId="0" borderId="21" xfId="98" applyFont="1" applyBorder="1" applyAlignment="1" applyProtection="1">
      <alignment horizontal="center"/>
      <protection locked="0"/>
    </xf>
    <xf numFmtId="0" fontId="40" fillId="0" borderId="0" xfId="97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97" applyFont="1" applyAlignment="1">
      <alignment horizontal="right"/>
    </xf>
    <xf numFmtId="0" fontId="47" fillId="0" borderId="2" xfId="97" applyFont="1" applyBorder="1" applyAlignment="1">
      <alignment horizontal="center" vertical="center"/>
    </xf>
    <xf numFmtId="0" fontId="26" fillId="0" borderId="15" xfId="87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73" fillId="0" borderId="14" xfId="87" applyFont="1" applyBorder="1" applyAlignment="1">
      <alignment horizontal="center"/>
    </xf>
    <xf numFmtId="0" fontId="73" fillId="0" borderId="32" xfId="87" applyFont="1" applyBorder="1" applyAlignment="1">
      <alignment horizontal="center"/>
    </xf>
    <xf numFmtId="0" fontId="73" fillId="0" borderId="9" xfId="87" applyFont="1" applyBorder="1" applyAlignment="1">
      <alignment horizontal="center"/>
    </xf>
    <xf numFmtId="0" fontId="45" fillId="0" borderId="14" xfId="87" applyFont="1" applyBorder="1" applyAlignment="1">
      <alignment horizontal="left" vertical="top" wrapText="1"/>
    </xf>
    <xf numFmtId="0" fontId="45" fillId="0" borderId="32" xfId="87" applyFont="1" applyBorder="1" applyAlignment="1">
      <alignment horizontal="left" vertical="top" wrapText="1"/>
    </xf>
    <xf numFmtId="0" fontId="45" fillId="0" borderId="9" xfId="87" applyFont="1" applyBorder="1" applyAlignment="1">
      <alignment horizontal="left" vertical="top" wrapText="1"/>
    </xf>
    <xf numFmtId="0" fontId="45" fillId="0" borderId="15" xfId="87" applyFont="1" applyBorder="1" applyAlignment="1">
      <alignment horizontal="left" vertical="top" wrapText="1"/>
    </xf>
    <xf numFmtId="0" fontId="45" fillId="0" borderId="12" xfId="87" applyFont="1" applyBorder="1" applyAlignment="1">
      <alignment horizontal="left" vertical="top" wrapText="1"/>
    </xf>
    <xf numFmtId="0" fontId="45" fillId="0" borderId="13" xfId="87" applyFont="1" applyBorder="1" applyAlignment="1">
      <alignment horizontal="left" vertical="top" wrapText="1"/>
    </xf>
    <xf numFmtId="0" fontId="20" fillId="0" borderId="0" xfId="87" applyFont="1" applyAlignment="1">
      <alignment horizontal="center" vertical="center"/>
    </xf>
    <xf numFmtId="0" fontId="20" fillId="0" borderId="32" xfId="87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9" fillId="0" borderId="35" xfId="87" applyFont="1" applyBorder="1"/>
    <xf numFmtId="0" fontId="42" fillId="0" borderId="0" xfId="87" applyFont="1" applyAlignment="1">
      <alignment vertical="center"/>
    </xf>
    <xf numFmtId="0" fontId="42" fillId="0" borderId="0" xfId="0" applyFont="1" applyAlignment="1">
      <alignment vertical="center"/>
    </xf>
    <xf numFmtId="0" fontId="32" fillId="0" borderId="32" xfId="87" applyFont="1" applyBorder="1" applyAlignment="1">
      <alignment horizontal="left"/>
    </xf>
    <xf numFmtId="0" fontId="32" fillId="0" borderId="9" xfId="87" applyFont="1" applyBorder="1" applyAlignment="1">
      <alignment horizontal="left"/>
    </xf>
    <xf numFmtId="0" fontId="57" fillId="0" borderId="4" xfId="87" applyFont="1" applyBorder="1" applyAlignment="1">
      <alignment horizontal="left" vertical="top" wrapText="1"/>
    </xf>
    <xf numFmtId="0" fontId="57" fillId="0" borderId="8" xfId="87" applyFont="1" applyBorder="1" applyAlignment="1">
      <alignment horizontal="left" vertical="top" wrapText="1"/>
    </xf>
    <xf numFmtId="0" fontId="57" fillId="0" borderId="7" xfId="87" applyFont="1" applyBorder="1" applyAlignment="1">
      <alignment horizontal="left" vertical="top" wrapText="1"/>
    </xf>
    <xf numFmtId="4" fontId="57" fillId="0" borderId="4" xfId="87" applyNumberFormat="1" applyFont="1" applyBorder="1" applyAlignment="1">
      <alignment horizontal="left" vertical="top" wrapText="1"/>
    </xf>
    <xf numFmtId="4" fontId="57" fillId="0" borderId="8" xfId="87" applyNumberFormat="1" applyFont="1" applyBorder="1" applyAlignment="1">
      <alignment horizontal="left" vertical="top" wrapText="1"/>
    </xf>
    <xf numFmtId="4" fontId="57" fillId="0" borderId="7" xfId="87" applyNumberFormat="1" applyFont="1" applyBorder="1" applyAlignment="1">
      <alignment horizontal="left" vertical="top" wrapText="1"/>
    </xf>
    <xf numFmtId="0" fontId="65" fillId="0" borderId="4" xfId="87" applyFont="1" applyBorder="1" applyAlignment="1">
      <alignment horizontal="left" vertical="top" wrapText="1"/>
    </xf>
    <xf numFmtId="0" fontId="65" fillId="0" borderId="8" xfId="87" applyFont="1" applyBorder="1" applyAlignment="1">
      <alignment horizontal="left" vertical="top" wrapText="1"/>
    </xf>
    <xf numFmtId="0" fontId="65" fillId="0" borderId="7" xfId="87" applyFont="1" applyBorder="1" applyAlignment="1">
      <alignment horizontal="left" vertical="top" wrapText="1"/>
    </xf>
    <xf numFmtId="0" fontId="48" fillId="0" borderId="14" xfId="39" applyFont="1" applyBorder="1" applyAlignment="1">
      <alignment horizontal="right"/>
    </xf>
    <xf numFmtId="0" fontId="48" fillId="0" borderId="32" xfId="39" applyFont="1" applyBorder="1" applyAlignment="1">
      <alignment horizontal="right"/>
    </xf>
    <xf numFmtId="0" fontId="48" fillId="0" borderId="9" xfId="39" applyFont="1" applyBorder="1" applyAlignment="1">
      <alignment horizontal="right"/>
    </xf>
    <xf numFmtId="3" fontId="39" fillId="0" borderId="32" xfId="104" applyFont="1" applyBorder="1" applyAlignment="1">
      <alignment horizontal="left"/>
    </xf>
    <xf numFmtId="3" fontId="39" fillId="0" borderId="9" xfId="104" applyFont="1" applyBorder="1" applyAlignment="1">
      <alignment horizontal="left"/>
    </xf>
    <xf numFmtId="3" fontId="39" fillId="0" borderId="32" xfId="87" applyNumberFormat="1" applyFont="1" applyBorder="1" applyAlignment="1">
      <alignment horizontal="left"/>
    </xf>
    <xf numFmtId="3" fontId="39" fillId="0" borderId="9" xfId="87" applyNumberFormat="1" applyFont="1" applyBorder="1" applyAlignment="1">
      <alignment horizontal="left"/>
    </xf>
    <xf numFmtId="3" fontId="39" fillId="0" borderId="8" xfId="104" applyFont="1" applyBorder="1" applyAlignment="1">
      <alignment horizontal="left"/>
    </xf>
    <xf numFmtId="3" fontId="39" fillId="0" borderId="7" xfId="104" applyFont="1" applyBorder="1" applyAlignment="1">
      <alignment horizontal="left"/>
    </xf>
    <xf numFmtId="0" fontId="39" fillId="0" borderId="8" xfId="87" applyFont="1" applyBorder="1" applyAlignment="1">
      <alignment horizontal="left"/>
    </xf>
    <xf numFmtId="0" fontId="39" fillId="0" borderId="7" xfId="87" applyFont="1" applyBorder="1" applyAlignment="1">
      <alignment horizontal="left"/>
    </xf>
    <xf numFmtId="0" fontId="39" fillId="0" borderId="8" xfId="87" applyFont="1" applyBorder="1" applyAlignment="1">
      <alignment horizontal="left" vertical="center" wrapText="1"/>
    </xf>
    <xf numFmtId="0" fontId="39" fillId="0" borderId="7" xfId="87" applyFont="1" applyBorder="1" applyAlignment="1">
      <alignment horizontal="left" vertical="center" wrapText="1"/>
    </xf>
    <xf numFmtId="0" fontId="39" fillId="0" borderId="32" xfId="87" applyFont="1" applyBorder="1" applyAlignment="1">
      <alignment horizontal="left"/>
    </xf>
    <xf numFmtId="0" fontId="39" fillId="0" borderId="9" xfId="87" applyFont="1" applyBorder="1" applyAlignment="1">
      <alignment horizontal="left"/>
    </xf>
    <xf numFmtId="0" fontId="41" fillId="0" borderId="0" xfId="39" applyFont="1" applyAlignment="1">
      <alignment horizontal="left"/>
    </xf>
    <xf numFmtId="0" fontId="0" fillId="0" borderId="0" xfId="0"/>
    <xf numFmtId="0" fontId="41" fillId="0" borderId="0" xfId="87" applyFont="1" applyAlignment="1">
      <alignment horizontal="left"/>
    </xf>
    <xf numFmtId="0" fontId="41" fillId="0" borderId="0" xfId="87" applyFont="1"/>
    <xf numFmtId="3" fontId="18" fillId="0" borderId="0" xfId="104" applyFont="1" applyAlignment="1">
      <alignment horizontal="center"/>
    </xf>
    <xf numFmtId="0" fontId="62" fillId="0" borderId="21" xfId="87" applyFont="1" applyBorder="1" applyAlignment="1">
      <alignment horizontal="center"/>
    </xf>
    <xf numFmtId="0" fontId="46" fillId="0" borderId="0" xfId="87" applyFont="1" applyAlignment="1">
      <alignment horizontal="center"/>
    </xf>
    <xf numFmtId="3" fontId="54" fillId="0" borderId="0" xfId="104" applyFont="1" applyAlignment="1">
      <alignment horizontal="left"/>
    </xf>
    <xf numFmtId="0" fontId="41" fillId="0" borderId="0" xfId="39" applyFont="1" applyAlignment="1">
      <alignment horizontal="center"/>
    </xf>
    <xf numFmtId="0" fontId="57" fillId="0" borderId="4" xfId="87" applyFont="1" applyBorder="1" applyAlignment="1">
      <alignment horizontal="left" vertical="center" wrapText="1"/>
    </xf>
    <xf numFmtId="0" fontId="57" fillId="0" borderId="8" xfId="87" applyFont="1" applyBorder="1" applyAlignment="1">
      <alignment horizontal="left" vertical="center" wrapText="1"/>
    </xf>
    <xf numFmtId="0" fontId="57" fillId="0" borderId="7" xfId="87" applyFont="1" applyBorder="1" applyAlignment="1">
      <alignment horizontal="left" vertical="center" wrapText="1"/>
    </xf>
    <xf numFmtId="0" fontId="64" fillId="0" borderId="4" xfId="87" applyFont="1" applyBorder="1" applyAlignment="1">
      <alignment horizontal="left" vertical="top" wrapText="1"/>
    </xf>
    <xf numFmtId="0" fontId="19" fillId="0" borderId="0" xfId="0" applyFont="1" applyAlignment="1">
      <alignment vertical="center"/>
    </xf>
    <xf numFmtId="0" fontId="20" fillId="0" borderId="0" xfId="87" applyFont="1" applyAlignment="1">
      <alignment horizontal="center" vertical="center" wrapText="1"/>
    </xf>
    <xf numFmtId="0" fontId="20" fillId="0" borderId="35" xfId="87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32" fillId="0" borderId="2" xfId="87" applyFont="1" applyBorder="1" applyAlignment="1">
      <alignment vertical="center"/>
    </xf>
    <xf numFmtId="0" fontId="32" fillId="0" borderId="2" xfId="87" applyFont="1" applyBorder="1" applyAlignment="1">
      <alignment horizontal="center" vertical="center" wrapText="1"/>
    </xf>
    <xf numFmtId="0" fontId="32" fillId="0" borderId="2" xfId="87" applyFont="1" applyBorder="1" applyAlignment="1">
      <alignment horizontal="center" vertical="center"/>
    </xf>
    <xf numFmtId="0" fontId="31" fillId="0" borderId="2" xfId="87" applyFont="1" applyBorder="1" applyAlignment="1">
      <alignment horizontal="center" vertical="center"/>
    </xf>
    <xf numFmtId="0" fontId="20" fillId="0" borderId="23" xfId="87" applyFont="1" applyBorder="1" applyAlignment="1">
      <alignment horizontal="center" vertical="center" wrapText="1"/>
    </xf>
    <xf numFmtId="0" fontId="19" fillId="0" borderId="23" xfId="0" applyFont="1" applyBorder="1" applyAlignment="1">
      <alignment vertical="center"/>
    </xf>
    <xf numFmtId="0" fontId="47" fillId="0" borderId="2" xfId="39" applyFont="1" applyBorder="1" applyAlignment="1">
      <alignment horizontal="center" vertical="center" wrapText="1"/>
    </xf>
    <xf numFmtId="0" fontId="45" fillId="0" borderId="0" xfId="39" applyFont="1" applyAlignment="1">
      <alignment horizontal="left"/>
    </xf>
    <xf numFmtId="3" fontId="41" fillId="0" borderId="2" xfId="104" applyFont="1" applyBorder="1" applyAlignment="1">
      <alignment horizontal="center" vertical="center" wrapText="1"/>
    </xf>
    <xf numFmtId="4" fontId="41" fillId="0" borderId="2" xfId="87" applyNumberFormat="1" applyFont="1" applyBorder="1" applyAlignment="1">
      <alignment horizontal="center" vertical="center" wrapText="1"/>
    </xf>
    <xf numFmtId="3" fontId="39" fillId="0" borderId="2" xfId="104" applyFont="1" applyBorder="1" applyAlignment="1">
      <alignment horizontal="center" vertical="center"/>
    </xf>
    <xf numFmtId="0" fontId="39" fillId="0" borderId="2" xfId="87" applyFont="1" applyBorder="1" applyAlignment="1">
      <alignment horizontal="center" vertical="center" wrapText="1"/>
    </xf>
    <xf numFmtId="3" fontId="47" fillId="0" borderId="2" xfId="104" applyFont="1" applyBorder="1" applyAlignment="1">
      <alignment horizontal="center" vertical="center" wrapText="1"/>
    </xf>
    <xf numFmtId="4" fontId="47" fillId="0" borderId="2" xfId="87" applyNumberFormat="1" applyFont="1" applyBorder="1" applyAlignment="1">
      <alignment horizontal="center" vertical="center" wrapText="1"/>
    </xf>
    <xf numFmtId="0" fontId="39" fillId="0" borderId="2" xfId="87" applyFont="1" applyBorder="1" applyAlignment="1">
      <alignment horizontal="center" vertical="top" wrapText="1"/>
    </xf>
    <xf numFmtId="0" fontId="39" fillId="0" borderId="2" xfId="87" applyFont="1" applyBorder="1" applyAlignment="1">
      <alignment horizontal="center" vertical="center"/>
    </xf>
    <xf numFmtId="0" fontId="39" fillId="0" borderId="0" xfId="87" applyFont="1" applyAlignment="1">
      <alignment horizontal="left"/>
    </xf>
    <xf numFmtId="0" fontId="75" fillId="0" borderId="0" xfId="87" applyFont="1" applyAlignment="1">
      <alignment horizontal="center"/>
    </xf>
    <xf numFmtId="0" fontId="28" fillId="0" borderId="0" xfId="87" applyFont="1"/>
    <xf numFmtId="0" fontId="46" fillId="0" borderId="23" xfId="87" applyFont="1" applyBorder="1" applyAlignment="1">
      <alignment horizontal="center"/>
    </xf>
    <xf numFmtId="0" fontId="76" fillId="0" borderId="14" xfId="87" applyFont="1" applyBorder="1" applyAlignment="1">
      <alignment horizontal="left" vertical="top" wrapText="1"/>
    </xf>
    <xf numFmtId="0" fontId="45" fillId="0" borderId="10" xfId="87" applyFont="1" applyBorder="1" applyAlignment="1">
      <alignment horizontal="left" vertical="top" wrapText="1"/>
    </xf>
    <xf numFmtId="0" fontId="45" fillId="0" borderId="0" xfId="87" applyFont="1" applyAlignment="1">
      <alignment horizontal="left" vertical="top" wrapText="1"/>
    </xf>
    <xf numFmtId="0" fontId="45" fillId="0" borderId="11" xfId="87" applyFont="1" applyBorder="1" applyAlignment="1">
      <alignment horizontal="left" vertical="top" wrapText="1"/>
    </xf>
    <xf numFmtId="3" fontId="39" fillId="0" borderId="2" xfId="87" applyNumberFormat="1" applyFont="1" applyBorder="1" applyAlignment="1">
      <alignment horizontal="center" vertical="center"/>
    </xf>
    <xf numFmtId="0" fontId="39" fillId="0" borderId="2" xfId="39" applyFont="1" applyBorder="1" applyAlignment="1">
      <alignment horizontal="center" vertical="center" wrapText="1"/>
    </xf>
    <xf numFmtId="0" fontId="21" fillId="0" borderId="15" xfId="98" applyFont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4" fontId="54" fillId="0" borderId="2" xfId="98" applyNumberFormat="1" applyFont="1" applyBorder="1" applyAlignment="1">
      <alignment horizontal="left"/>
    </xf>
    <xf numFmtId="0" fontId="47" fillId="0" borderId="2" xfId="98" applyFont="1" applyBorder="1" applyAlignment="1">
      <alignment horizontal="center" vertical="center"/>
    </xf>
    <xf numFmtId="0" fontId="47" fillId="0" borderId="2" xfId="98" applyFont="1" applyBorder="1" applyAlignment="1">
      <alignment horizontal="center" vertical="center" wrapText="1"/>
    </xf>
    <xf numFmtId="0" fontId="39" fillId="0" borderId="2" xfId="98" applyFont="1" applyBorder="1" applyAlignment="1">
      <alignment horizontal="center" vertical="center" wrapText="1"/>
    </xf>
    <xf numFmtId="0" fontId="45" fillId="0" borderId="0" xfId="87" applyFont="1" applyAlignment="1">
      <alignment horizontal="left" vertical="center"/>
    </xf>
    <xf numFmtId="165" fontId="47" fillId="0" borderId="2" xfId="90" applyFont="1" applyFill="1" applyBorder="1" applyAlignment="1" applyProtection="1">
      <alignment horizontal="center" vertical="center" wrapText="1"/>
    </xf>
    <xf numFmtId="0" fontId="19" fillId="0" borderId="2" xfId="98" applyFont="1" applyBorder="1" applyAlignment="1">
      <alignment horizontal="center"/>
    </xf>
    <xf numFmtId="165" fontId="19" fillId="0" borderId="4" xfId="89" applyFont="1" applyFill="1" applyBorder="1" applyAlignment="1" applyProtection="1"/>
    <xf numFmtId="0" fontId="19" fillId="0" borderId="8" xfId="0" applyFont="1" applyBorder="1"/>
    <xf numFmtId="0" fontId="19" fillId="0" borderId="7" xfId="0" applyFont="1" applyBorder="1"/>
    <xf numFmtId="165" fontId="19" fillId="0" borderId="8" xfId="89" applyFont="1" applyFill="1" applyBorder="1" applyAlignment="1" applyProtection="1"/>
    <xf numFmtId="165" fontId="19" fillId="0" borderId="7" xfId="89" applyFont="1" applyFill="1" applyBorder="1" applyAlignment="1" applyProtection="1"/>
    <xf numFmtId="0" fontId="47" fillId="0" borderId="2" xfId="88" applyFont="1" applyBorder="1" applyAlignment="1">
      <alignment horizontal="center" vertical="center" wrapText="1"/>
    </xf>
    <xf numFmtId="0" fontId="54" fillId="0" borderId="4" xfId="98" applyFont="1" applyBorder="1"/>
    <xf numFmtId="0" fontId="18" fillId="0" borderId="0" xfId="98" applyFont="1" applyAlignment="1">
      <alignment horizontal="center"/>
    </xf>
    <xf numFmtId="0" fontId="40" fillId="0" borderId="0" xfId="98" applyFont="1" applyAlignment="1">
      <alignment horizontal="center"/>
    </xf>
    <xf numFmtId="0" fontId="41" fillId="0" borderId="0" xfId="98" applyFont="1" applyAlignment="1">
      <alignment horizontal="right"/>
    </xf>
    <xf numFmtId="0" fontId="47" fillId="0" borderId="6" xfId="98" applyFont="1" applyBorder="1" applyAlignment="1">
      <alignment horizontal="center" vertical="center"/>
    </xf>
    <xf numFmtId="0" fontId="47" fillId="0" borderId="16" xfId="98" applyFont="1" applyBorder="1" applyAlignment="1">
      <alignment horizontal="center" vertical="center"/>
    </xf>
    <xf numFmtId="16" fontId="47" fillId="0" borderId="2" xfId="98" applyNumberFormat="1" applyFont="1" applyBorder="1" applyAlignment="1">
      <alignment horizontal="center" vertical="center" wrapText="1"/>
    </xf>
    <xf numFmtId="0" fontId="19" fillId="0" borderId="4" xfId="98" applyFont="1" applyBorder="1" applyAlignment="1">
      <alignment horizontal="center"/>
    </xf>
    <xf numFmtId="0" fontId="19" fillId="0" borderId="8" xfId="98" applyFont="1" applyBorder="1" applyAlignment="1">
      <alignment horizontal="center"/>
    </xf>
    <xf numFmtId="0" fontId="19" fillId="0" borderId="7" xfId="98" applyFont="1" applyBorder="1" applyAlignment="1">
      <alignment horizontal="center"/>
    </xf>
    <xf numFmtId="0" fontId="54" fillId="0" borderId="2" xfId="98" applyFont="1" applyBorder="1" applyAlignment="1">
      <alignment horizontal="left"/>
    </xf>
    <xf numFmtId="0" fontId="48" fillId="0" borderId="35" xfId="40" applyFont="1" applyBorder="1"/>
    <xf numFmtId="0" fontId="19" fillId="0" borderId="36" xfId="40" applyFont="1" applyBorder="1"/>
    <xf numFmtId="0" fontId="19" fillId="0" borderId="37" xfId="40" applyFont="1" applyBorder="1"/>
    <xf numFmtId="0" fontId="66" fillId="0" borderId="0" xfId="40" applyFont="1"/>
    <xf numFmtId="0" fontId="19" fillId="0" borderId="0" xfId="40" applyFont="1"/>
    <xf numFmtId="0" fontId="42" fillId="0" borderId="23" xfId="87" applyFont="1" applyBorder="1" applyAlignment="1">
      <alignment horizontal="center" vertical="center" wrapText="1"/>
    </xf>
    <xf numFmtId="0" fontId="19" fillId="0" borderId="23" xfId="40" applyFont="1" applyBorder="1" applyAlignment="1">
      <alignment horizontal="center" vertical="center"/>
    </xf>
    <xf numFmtId="0" fontId="42" fillId="0" borderId="0" xfId="87" applyFont="1" applyAlignment="1">
      <alignment horizontal="center" vertical="center" wrapText="1"/>
    </xf>
    <xf numFmtId="0" fontId="19" fillId="0" borderId="0" xfId="40" applyFont="1" applyAlignment="1">
      <alignment horizontal="center" vertical="center"/>
    </xf>
    <xf numFmtId="0" fontId="21" fillId="0" borderId="15" xfId="40" applyFont="1" applyBorder="1" applyAlignment="1">
      <alignment horizontal="justify" wrapText="1"/>
    </xf>
    <xf numFmtId="0" fontId="19" fillId="0" borderId="12" xfId="40" applyFont="1" applyBorder="1"/>
    <xf numFmtId="0" fontId="0" fillId="0" borderId="13" xfId="0" applyBorder="1"/>
    <xf numFmtId="0" fontId="66" fillId="0" borderId="35" xfId="40" applyFont="1" applyBorder="1"/>
    <xf numFmtId="0" fontId="20" fillId="0" borderId="21" xfId="87" applyFont="1" applyBorder="1" applyAlignment="1">
      <alignment horizontal="center" vertical="center" wrapText="1"/>
    </xf>
    <xf numFmtId="0" fontId="19" fillId="0" borderId="21" xfId="40" applyFont="1" applyBorder="1" applyAlignment="1">
      <alignment vertical="center"/>
    </xf>
    <xf numFmtId="0" fontId="20" fillId="0" borderId="38" xfId="87" applyFont="1" applyBorder="1" applyAlignment="1">
      <alignment horizontal="center" vertical="center" wrapText="1"/>
    </xf>
    <xf numFmtId="0" fontId="19" fillId="0" borderId="38" xfId="40" applyFont="1" applyBorder="1" applyAlignment="1">
      <alignment vertical="center"/>
    </xf>
    <xf numFmtId="0" fontId="66" fillId="0" borderId="2" xfId="40" applyFont="1" applyBorder="1" applyAlignment="1">
      <alignment horizontal="center" vertical="center"/>
    </xf>
    <xf numFmtId="0" fontId="66" fillId="0" borderId="4" xfId="87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48" fillId="0" borderId="2" xfId="40" applyFont="1" applyBorder="1" applyAlignment="1">
      <alignment horizontal="left" vertical="center"/>
    </xf>
    <xf numFmtId="0" fontId="48" fillId="0" borderId="4" xfId="40" applyFont="1" applyBorder="1" applyAlignment="1">
      <alignment horizontal="left" vertical="center"/>
    </xf>
    <xf numFmtId="0" fontId="48" fillId="0" borderId="8" xfId="40" applyFont="1" applyBorder="1" applyAlignment="1">
      <alignment horizontal="left" vertical="center"/>
    </xf>
    <xf numFmtId="0" fontId="48" fillId="0" borderId="7" xfId="40" applyFont="1" applyBorder="1" applyAlignment="1">
      <alignment horizontal="left" vertical="center"/>
    </xf>
    <xf numFmtId="0" fontId="48" fillId="0" borderId="0" xfId="40" applyFont="1" applyAlignment="1">
      <alignment vertical="center" wrapText="1"/>
    </xf>
    <xf numFmtId="0" fontId="48" fillId="0" borderId="0" xfId="40" applyFont="1" applyAlignment="1" applyProtection="1">
      <alignment horizontal="center"/>
      <protection locked="0"/>
    </xf>
    <xf numFmtId="0" fontId="20" fillId="0" borderId="12" xfId="101" applyFont="1" applyBorder="1" applyAlignment="1">
      <alignment horizontal="center" vertical="center"/>
    </xf>
    <xf numFmtId="0" fontId="19" fillId="0" borderId="12" xfId="40" applyFont="1" applyBorder="1" applyAlignment="1">
      <alignment vertical="center"/>
    </xf>
    <xf numFmtId="0" fontId="48" fillId="0" borderId="2" xfId="40" applyFont="1" applyBorder="1" applyAlignment="1">
      <alignment horizontal="left"/>
    </xf>
    <xf numFmtId="0" fontId="48" fillId="0" borderId="14" xfId="40" applyFont="1" applyBorder="1" applyAlignment="1">
      <alignment horizontal="center" vertical="center" wrapText="1"/>
    </xf>
    <xf numFmtId="0" fontId="48" fillId="0" borderId="10" xfId="40" applyFont="1" applyBorder="1" applyAlignment="1">
      <alignment horizontal="center" vertical="center" wrapText="1"/>
    </xf>
    <xf numFmtId="0" fontId="48" fillId="0" borderId="15" xfId="40" applyFont="1" applyBorder="1" applyAlignment="1">
      <alignment horizontal="center" vertical="center" wrapText="1"/>
    </xf>
    <xf numFmtId="0" fontId="48" fillId="0" borderId="32" xfId="40" applyFont="1" applyBorder="1" applyAlignment="1">
      <alignment horizontal="center" vertical="center" wrapText="1"/>
    </xf>
    <xf numFmtId="0" fontId="48" fillId="0" borderId="9" xfId="40" applyFont="1" applyBorder="1" applyAlignment="1">
      <alignment horizontal="center" vertical="center" wrapText="1"/>
    </xf>
    <xf numFmtId="0" fontId="48" fillId="0" borderId="12" xfId="40" applyFont="1" applyBorder="1" applyAlignment="1">
      <alignment horizontal="center" vertical="center" wrapText="1"/>
    </xf>
    <xf numFmtId="0" fontId="48" fillId="0" borderId="13" xfId="40" applyFont="1" applyBorder="1" applyAlignment="1">
      <alignment horizontal="center" vertical="center" wrapText="1"/>
    </xf>
    <xf numFmtId="0" fontId="66" fillId="0" borderId="2" xfId="40" applyFont="1" applyBorder="1" applyAlignment="1">
      <alignment horizontal="left" vertical="center"/>
    </xf>
    <xf numFmtId="0" fontId="48" fillId="0" borderId="7" xfId="40" applyFont="1" applyBorder="1" applyAlignment="1" applyProtection="1">
      <alignment horizontal="left"/>
      <protection locked="0"/>
    </xf>
    <xf numFmtId="0" fontId="48" fillId="0" borderId="2" xfId="40" applyFont="1" applyBorder="1" applyAlignment="1" applyProtection="1">
      <alignment horizontal="left"/>
      <protection locked="0"/>
    </xf>
    <xf numFmtId="0" fontId="18" fillId="0" borderId="0" xfId="40" applyFont="1" applyAlignment="1">
      <alignment horizontal="center"/>
    </xf>
    <xf numFmtId="0" fontId="83" fillId="0" borderId="12" xfId="40" applyFont="1" applyBorder="1" applyProtection="1">
      <protection locked="0"/>
    </xf>
    <xf numFmtId="0" fontId="84" fillId="0" borderId="12" xfId="40" applyFont="1" applyBorder="1"/>
    <xf numFmtId="0" fontId="85" fillId="0" borderId="12" xfId="0" applyFont="1" applyBorder="1"/>
    <xf numFmtId="0" fontId="86" fillId="0" borderId="0" xfId="40" applyFont="1" applyAlignment="1">
      <alignment horizontal="center"/>
    </xf>
    <xf numFmtId="0" fontId="39" fillId="0" borderId="6" xfId="40" applyFont="1" applyBorder="1" applyAlignment="1">
      <alignment horizontal="center" vertical="center" wrapText="1"/>
    </xf>
    <xf numFmtId="0" fontId="39" fillId="0" borderId="3" xfId="40" applyFont="1" applyBorder="1" applyAlignment="1">
      <alignment horizontal="center" vertical="center" wrapText="1"/>
    </xf>
    <xf numFmtId="0" fontId="61" fillId="0" borderId="0" xfId="40" applyFont="1" applyAlignment="1">
      <alignment horizontal="center"/>
    </xf>
    <xf numFmtId="0" fontId="19" fillId="0" borderId="12" xfId="40" applyFont="1" applyBorder="1" applyAlignment="1">
      <alignment horizontal="center"/>
    </xf>
    <xf numFmtId="0" fontId="86" fillId="0" borderId="32" xfId="40" applyFont="1" applyBorder="1" applyAlignment="1">
      <alignment horizontal="center"/>
    </xf>
    <xf numFmtId="0" fontId="19" fillId="0" borderId="11" xfId="0" applyFont="1" applyBorder="1" applyAlignment="1">
      <alignment vertical="center"/>
    </xf>
    <xf numFmtId="0" fontId="20" fillId="0" borderId="34" xfId="87" applyFont="1" applyBorder="1" applyAlignment="1">
      <alignment horizontal="center"/>
    </xf>
    <xf numFmtId="0" fontId="19" fillId="0" borderId="34" xfId="0" applyFont="1" applyBorder="1"/>
    <xf numFmtId="0" fontId="19" fillId="0" borderId="39" xfId="0" applyFont="1" applyBorder="1"/>
    <xf numFmtId="0" fontId="20" fillId="0" borderId="23" xfId="87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0" fillId="0" borderId="12" xfId="87" applyFont="1" applyBorder="1" applyAlignment="1">
      <alignment horizontal="center"/>
    </xf>
    <xf numFmtId="3" fontId="39" fillId="0" borderId="2" xfId="104" applyFont="1" applyBorder="1" applyAlignment="1">
      <alignment horizontal="left"/>
    </xf>
    <xf numFmtId="3" fontId="39" fillId="0" borderId="2" xfId="87" applyNumberFormat="1" applyFont="1" applyBorder="1" applyAlignment="1">
      <alignment horizontal="left"/>
    </xf>
    <xf numFmtId="0" fontId="32" fillId="0" borderId="2" xfId="87" applyFont="1" applyBorder="1" applyAlignment="1">
      <alignment horizontal="left"/>
    </xf>
    <xf numFmtId="0" fontId="28" fillId="0" borderId="4" xfId="87" applyFont="1" applyBorder="1" applyAlignment="1">
      <alignment horizontal="center"/>
    </xf>
    <xf numFmtId="0" fontId="28" fillId="0" borderId="8" xfId="87" applyFont="1" applyBorder="1" applyAlignment="1">
      <alignment horizontal="center"/>
    </xf>
    <xf numFmtId="0" fontId="28" fillId="0" borderId="7" xfId="87" applyFont="1" applyBorder="1" applyAlignment="1">
      <alignment horizontal="center"/>
    </xf>
    <xf numFmtId="0" fontId="39" fillId="0" borderId="6" xfId="87" applyFont="1" applyBorder="1"/>
    <xf numFmtId="0" fontId="39" fillId="0" borderId="3" xfId="87" applyFont="1" applyBorder="1"/>
    <xf numFmtId="0" fontId="57" fillId="0" borderId="2" xfId="87" applyFont="1" applyBorder="1" applyAlignment="1">
      <alignment horizontal="left" vertical="center" wrapText="1"/>
    </xf>
    <xf numFmtId="0" fontId="41" fillId="0" borderId="2" xfId="87" applyFont="1" applyBorder="1" applyAlignment="1">
      <alignment horizontal="left" vertical="center" wrapText="1"/>
    </xf>
    <xf numFmtId="3" fontId="54" fillId="0" borderId="0" xfId="104" applyFont="1" applyAlignment="1">
      <alignment horizontal="left" vertical="center"/>
    </xf>
    <xf numFmtId="0" fontId="37" fillId="0" borderId="0" xfId="87" applyFont="1" applyAlignment="1">
      <alignment horizontal="right"/>
    </xf>
    <xf numFmtId="0" fontId="40" fillId="0" borderId="2" xfId="104" applyNumberFormat="1" applyFont="1" applyBorder="1" applyAlignment="1">
      <alignment horizontal="center" vertical="center"/>
    </xf>
    <xf numFmtId="0" fontId="57" fillId="0" borderId="2" xfId="87" applyFont="1" applyBorder="1" applyAlignment="1">
      <alignment horizontal="left" vertical="top" wrapText="1"/>
    </xf>
    <xf numFmtId="0" fontId="65" fillId="0" borderId="2" xfId="87" applyFont="1" applyBorder="1" applyAlignment="1">
      <alignment horizontal="left" vertical="top" wrapText="1"/>
    </xf>
    <xf numFmtId="0" fontId="64" fillId="0" borderId="2" xfId="87" applyFont="1" applyBorder="1" applyAlignment="1">
      <alignment horizontal="left" vertical="top" wrapText="1"/>
    </xf>
    <xf numFmtId="0" fontId="26" fillId="0" borderId="21" xfId="87" applyFont="1" applyBorder="1" applyAlignment="1">
      <alignment horizontal="center"/>
    </xf>
    <xf numFmtId="0" fontId="39" fillId="0" borderId="35" xfId="87" applyFont="1" applyBorder="1" applyAlignment="1">
      <alignment horizontal="center"/>
    </xf>
    <xf numFmtId="0" fontId="42" fillId="0" borderId="23" xfId="87" applyFont="1" applyBorder="1" applyAlignment="1">
      <alignment horizontal="center" vertical="center"/>
    </xf>
    <xf numFmtId="0" fontId="26" fillId="0" borderId="15" xfId="106" applyFont="1" applyBorder="1" applyAlignment="1">
      <alignment wrapText="1"/>
    </xf>
    <xf numFmtId="0" fontId="34" fillId="0" borderId="2" xfId="106" applyFont="1" applyBorder="1" applyAlignment="1">
      <alignment horizontal="center" vertical="center"/>
    </xf>
    <xf numFmtId="0" fontId="57" fillId="0" borderId="0" xfId="98" applyFont="1" applyAlignment="1">
      <alignment horizontal="left"/>
    </xf>
    <xf numFmtId="0" fontId="19" fillId="0" borderId="38" xfId="0" applyFont="1" applyBorder="1" applyAlignment="1">
      <alignment vertical="center" wrapText="1"/>
    </xf>
    <xf numFmtId="0" fontId="20" fillId="0" borderId="32" xfId="0" applyFont="1" applyBorder="1" applyAlignment="1">
      <alignment horizontal="center" vertical="center"/>
    </xf>
    <xf numFmtId="0" fontId="20" fillId="0" borderId="32" xfId="0" applyFont="1" applyBorder="1" applyAlignment="1">
      <alignment vertical="center"/>
    </xf>
    <xf numFmtId="0" fontId="19" fillId="0" borderId="35" xfId="0" applyFont="1" applyBorder="1"/>
    <xf numFmtId="0" fontId="34" fillId="0" borderId="2" xfId="106" applyFont="1" applyBorder="1" applyAlignment="1">
      <alignment horizontal="center" vertical="center" wrapText="1"/>
    </xf>
    <xf numFmtId="0" fontId="20" fillId="0" borderId="0" xfId="88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41" fillId="0" borderId="2" xfId="106" applyFont="1" applyBorder="1" applyAlignment="1">
      <alignment horizontal="center" vertical="center" wrapText="1"/>
    </xf>
    <xf numFmtId="0" fontId="37" fillId="0" borderId="2" xfId="106" applyFont="1" applyBorder="1" applyAlignment="1">
      <alignment horizontal="center" vertical="center" wrapText="1"/>
    </xf>
    <xf numFmtId="0" fontId="41" fillId="0" borderId="2" xfId="106" applyFont="1" applyBorder="1" applyAlignment="1">
      <alignment horizontal="center" wrapText="1"/>
    </xf>
    <xf numFmtId="3" fontId="19" fillId="0" borderId="2" xfId="104" applyFont="1" applyBorder="1" applyAlignment="1">
      <alignment horizontal="center" vertical="center"/>
    </xf>
    <xf numFmtId="3" fontId="19" fillId="0" borderId="2" xfId="106" applyNumberFormat="1" applyFont="1" applyBorder="1" applyAlignment="1">
      <alignment horizontal="center" vertical="center" wrapText="1"/>
    </xf>
    <xf numFmtId="0" fontId="41" fillId="0" borderId="2" xfId="93" applyFont="1" applyBorder="1" applyAlignment="1">
      <alignment horizontal="center" vertical="center" wrapText="1"/>
    </xf>
    <xf numFmtId="3" fontId="19" fillId="0" borderId="2" xfId="106" applyNumberFormat="1" applyFont="1" applyBorder="1" applyAlignment="1">
      <alignment horizontal="center" vertical="center"/>
    </xf>
    <xf numFmtId="3" fontId="41" fillId="0" borderId="2" xfId="106" applyNumberFormat="1" applyFont="1" applyBorder="1" applyAlignment="1">
      <alignment horizontal="center" vertical="center"/>
    </xf>
    <xf numFmtId="4" fontId="41" fillId="0" borderId="2" xfId="106" applyNumberFormat="1" applyFont="1" applyBorder="1" applyAlignment="1">
      <alignment horizontal="center" vertical="center"/>
    </xf>
    <xf numFmtId="3" fontId="19" fillId="0" borderId="2" xfId="106" applyNumberFormat="1" applyFont="1" applyBorder="1" applyAlignment="1">
      <alignment horizontal="center" wrapText="1"/>
    </xf>
    <xf numFmtId="4" fontId="41" fillId="0" borderId="2" xfId="106" applyNumberFormat="1" applyFont="1" applyBorder="1" applyAlignment="1">
      <alignment horizontal="center" vertical="center" wrapText="1"/>
    </xf>
    <xf numFmtId="0" fontId="75" fillId="0" borderId="0" xfId="106" applyFont="1" applyAlignment="1">
      <alignment horizontal="center"/>
    </xf>
    <xf numFmtId="0" fontId="26" fillId="0" borderId="21" xfId="106" applyFont="1" applyBorder="1" applyAlignment="1">
      <alignment horizontal="center"/>
    </xf>
    <xf numFmtId="0" fontId="46" fillId="0" borderId="0" xfId="106" applyFont="1" applyAlignment="1">
      <alignment horizontal="center"/>
    </xf>
    <xf numFmtId="0" fontId="21" fillId="0" borderId="15" xfId="102" applyFont="1" applyBorder="1" applyAlignment="1">
      <alignment horizontal="left" wrapText="1"/>
    </xf>
    <xf numFmtId="0" fontId="39" fillId="0" borderId="2" xfId="102" applyFont="1" applyBorder="1" applyAlignment="1">
      <alignment horizontal="center" vertical="center" wrapText="1"/>
    </xf>
    <xf numFmtId="0" fontId="54" fillId="0" borderId="2" xfId="111" applyFont="1" applyBorder="1" applyAlignment="1">
      <alignment horizontal="left"/>
    </xf>
    <xf numFmtId="0" fontId="54" fillId="0" borderId="2" xfId="102" applyFont="1" applyBorder="1" applyAlignment="1">
      <alignment horizontal="left"/>
    </xf>
    <xf numFmtId="0" fontId="47" fillId="0" borderId="2" xfId="110" applyFont="1" applyBorder="1" applyAlignment="1">
      <alignment horizontal="center" vertical="center"/>
    </xf>
    <xf numFmtId="0" fontId="47" fillId="0" borderId="2" xfId="110" applyFont="1" applyBorder="1" applyAlignment="1">
      <alignment horizontal="center" vertical="center" wrapText="1"/>
    </xf>
    <xf numFmtId="0" fontId="19" fillId="0" borderId="2" xfId="102" applyFont="1" applyBorder="1" applyAlignment="1">
      <alignment horizontal="center"/>
    </xf>
    <xf numFmtId="0" fontId="41" fillId="0" borderId="2" xfId="102" applyFont="1" applyBorder="1" applyAlignment="1">
      <alignment horizontal="center"/>
    </xf>
    <xf numFmtId="0" fontId="47" fillId="0" borderId="2" xfId="102" applyFont="1" applyBorder="1" applyAlignment="1">
      <alignment horizontal="center" vertical="center"/>
    </xf>
    <xf numFmtId="0" fontId="54" fillId="0" borderId="4" xfId="102" applyFont="1" applyBorder="1"/>
    <xf numFmtId="0" fontId="54" fillId="0" borderId="8" xfId="102" applyFont="1" applyBorder="1"/>
    <xf numFmtId="0" fontId="54" fillId="0" borderId="7" xfId="102" applyFont="1" applyBorder="1"/>
    <xf numFmtId="4" fontId="54" fillId="0" borderId="2" xfId="102" applyNumberFormat="1" applyFont="1" applyBorder="1" applyAlignment="1">
      <alignment horizontal="center"/>
    </xf>
    <xf numFmtId="0" fontId="18" fillId="0" borderId="0" xfId="102" applyFont="1" applyAlignment="1">
      <alignment horizontal="center"/>
    </xf>
    <xf numFmtId="0" fontId="21" fillId="0" borderId="21" xfId="102" applyFont="1" applyBorder="1" applyAlignment="1" applyProtection="1">
      <alignment horizontal="center"/>
      <protection locked="0"/>
    </xf>
    <xf numFmtId="0" fontId="40" fillId="0" borderId="0" xfId="102" applyFont="1" applyAlignment="1">
      <alignment horizontal="center"/>
    </xf>
    <xf numFmtId="0" fontId="41" fillId="0" borderId="0" xfId="102" applyFont="1" applyAlignment="1">
      <alignment horizontal="right"/>
    </xf>
    <xf numFmtId="0" fontId="47" fillId="0" borderId="2" xfId="102" applyFont="1" applyBorder="1" applyAlignment="1">
      <alignment horizontal="center" vertical="center" wrapText="1"/>
    </xf>
    <xf numFmtId="16" fontId="47" fillId="0" borderId="2" xfId="102" applyNumberFormat="1" applyFont="1" applyBorder="1" applyAlignment="1">
      <alignment horizontal="center" vertical="center" wrapText="1"/>
    </xf>
    <xf numFmtId="0" fontId="40" fillId="0" borderId="2" xfId="102" applyFont="1" applyBorder="1" applyAlignment="1">
      <alignment horizontal="center"/>
    </xf>
    <xf numFmtId="0" fontId="54" fillId="0" borderId="2" xfId="102" applyFont="1" applyBorder="1" applyAlignment="1">
      <alignment horizontal="center"/>
    </xf>
    <xf numFmtId="0" fontId="54" fillId="0" borderId="2" xfId="107" applyFont="1" applyBorder="1" applyAlignment="1">
      <alignment horizontal="left"/>
    </xf>
    <xf numFmtId="0" fontId="26" fillId="0" borderId="15" xfId="110" applyFont="1" applyBorder="1" applyAlignment="1">
      <alignment wrapText="1"/>
    </xf>
    <xf numFmtId="0" fontId="45" fillId="0" borderId="14" xfId="110" applyFont="1" applyBorder="1" applyAlignment="1">
      <alignment horizontal="left"/>
    </xf>
    <xf numFmtId="0" fontId="45" fillId="0" borderId="32" xfId="110" applyFont="1" applyBorder="1" applyAlignment="1">
      <alignment horizontal="left"/>
    </xf>
    <xf numFmtId="0" fontId="45" fillId="0" borderId="9" xfId="110" applyFont="1" applyBorder="1" applyAlignment="1">
      <alignment horizontal="left"/>
    </xf>
    <xf numFmtId="0" fontId="72" fillId="0" borderId="15" xfId="110" applyFont="1" applyBorder="1" applyAlignment="1">
      <alignment horizontal="left"/>
    </xf>
    <xf numFmtId="0" fontId="72" fillId="0" borderId="12" xfId="110" applyFont="1" applyBorder="1" applyAlignment="1">
      <alignment horizontal="left"/>
    </xf>
    <xf numFmtId="0" fontId="20" fillId="0" borderId="12" xfId="87" applyFont="1" applyBorder="1" applyAlignment="1">
      <alignment horizontal="center" vertical="center"/>
    </xf>
    <xf numFmtId="0" fontId="19" fillId="0" borderId="12" xfId="0" applyFont="1" applyBorder="1"/>
    <xf numFmtId="0" fontId="20" fillId="0" borderId="38" xfId="87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4" fontId="39" fillId="0" borderId="2" xfId="110" applyNumberFormat="1" applyFont="1" applyBorder="1" applyAlignment="1">
      <alignment horizontal="left"/>
    </xf>
    <xf numFmtId="0" fontId="54" fillId="0" borderId="0" xfId="110" applyFont="1" applyAlignment="1">
      <alignment horizontal="left"/>
    </xf>
    <xf numFmtId="0" fontId="72" fillId="0" borderId="0" xfId="110" applyFont="1" applyAlignment="1">
      <alignment horizontal="left"/>
    </xf>
    <xf numFmtId="0" fontId="41" fillId="0" borderId="0" xfId="102" applyFont="1" applyAlignment="1">
      <alignment horizontal="center"/>
    </xf>
    <xf numFmtId="0" fontId="39" fillId="0" borderId="2" xfId="110" applyFont="1" applyBorder="1" applyAlignment="1">
      <alignment horizontal="center" vertical="center"/>
    </xf>
    <xf numFmtId="0" fontId="39" fillId="0" borderId="2" xfId="107" applyFont="1" applyBorder="1" applyAlignment="1">
      <alignment horizontal="center" vertical="center"/>
    </xf>
    <xf numFmtId="4" fontId="39" fillId="0" borderId="2" xfId="110" applyNumberFormat="1" applyFont="1" applyBorder="1" applyAlignment="1">
      <alignment horizontal="center"/>
    </xf>
    <xf numFmtId="0" fontId="32" fillId="0" borderId="2" xfId="110" applyFont="1" applyBorder="1" applyAlignment="1">
      <alignment horizontal="center" vertical="center"/>
    </xf>
    <xf numFmtId="4" fontId="19" fillId="0" borderId="2" xfId="110" applyNumberFormat="1" applyFont="1" applyBorder="1" applyAlignment="1">
      <alignment horizontal="left"/>
    </xf>
    <xf numFmtId="4" fontId="19" fillId="0" borderId="4" xfId="110" applyNumberFormat="1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4" fontId="39" fillId="0" borderId="2" xfId="110" applyNumberFormat="1" applyFont="1" applyBorder="1" applyAlignment="1">
      <alignment horizontal="left" vertical="center"/>
    </xf>
    <xf numFmtId="0" fontId="40" fillId="0" borderId="2" xfId="110" applyFont="1" applyBorder="1" applyAlignment="1">
      <alignment horizontal="center" vertical="center"/>
    </xf>
    <xf numFmtId="3" fontId="39" fillId="0" borderId="4" xfId="110" applyNumberFormat="1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4" fontId="34" fillId="0" borderId="2" xfId="110" applyNumberFormat="1" applyFont="1" applyBorder="1" applyAlignment="1">
      <alignment horizontal="center"/>
    </xf>
    <xf numFmtId="0" fontId="37" fillId="0" borderId="0" xfId="110" applyFont="1" applyAlignment="1">
      <alignment horizontal="center"/>
    </xf>
    <xf numFmtId="0" fontId="75" fillId="0" borderId="0" xfId="110" applyFont="1" applyAlignment="1">
      <alignment horizontal="center"/>
    </xf>
    <xf numFmtId="0" fontId="28" fillId="0" borderId="21" xfId="110" applyFont="1" applyBorder="1" applyAlignment="1">
      <alignment horizontal="center"/>
    </xf>
    <xf numFmtId="0" fontId="40" fillId="0" borderId="0" xfId="110" applyFont="1" applyAlignment="1">
      <alignment horizontal="center"/>
    </xf>
    <xf numFmtId="0" fontId="29" fillId="0" borderId="0" xfId="110" applyFont="1" applyAlignment="1">
      <alignment horizontal="left"/>
    </xf>
    <xf numFmtId="0" fontId="34" fillId="0" borderId="2" xfId="110" applyFont="1" applyBorder="1" applyAlignment="1">
      <alignment horizontal="center"/>
    </xf>
    <xf numFmtId="0" fontId="57" fillId="0" borderId="32" xfId="102" applyFont="1" applyBorder="1" applyAlignment="1">
      <alignment horizontal="left"/>
    </xf>
    <xf numFmtId="0" fontId="0" fillId="0" borderId="32" xfId="0" applyBorder="1" applyAlignment="1">
      <alignment horizontal="left"/>
    </xf>
    <xf numFmtId="0" fontId="45" fillId="0" borderId="0" xfId="102" applyFont="1" applyAlignment="1">
      <alignment horizontal="left"/>
    </xf>
    <xf numFmtId="0" fontId="34" fillId="0" borderId="2" xfId="110" applyFont="1" applyBorder="1" applyAlignment="1">
      <alignment horizontal="center" vertical="center" wrapText="1"/>
    </xf>
    <xf numFmtId="0" fontId="34" fillId="0" borderId="2" xfId="110" applyFont="1" applyBorder="1" applyAlignment="1">
      <alignment horizontal="center" vertical="center"/>
    </xf>
    <xf numFmtId="3" fontId="39" fillId="0" borderId="2" xfId="104" applyFont="1" applyBorder="1"/>
    <xf numFmtId="3" fontId="19" fillId="0" borderId="2" xfId="110" applyNumberFormat="1" applyFont="1" applyBorder="1" applyAlignment="1">
      <alignment horizontal="center"/>
    </xf>
    <xf numFmtId="3" fontId="34" fillId="0" borderId="2" xfId="11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46" fillId="0" borderId="0" xfId="110" applyFont="1" applyAlignment="1">
      <alignment horizontal="center"/>
    </xf>
    <xf numFmtId="0" fontId="39" fillId="0" borderId="0" xfId="110" applyFont="1" applyAlignment="1">
      <alignment horizontal="left"/>
    </xf>
    <xf numFmtId="0" fontId="41" fillId="0" borderId="0" xfId="102" applyFont="1" applyAlignment="1">
      <alignment horizontal="left"/>
    </xf>
    <xf numFmtId="4" fontId="21" fillId="0" borderId="4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top"/>
    </xf>
    <xf numFmtId="0" fontId="20" fillId="0" borderId="4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39" fillId="0" borderId="29" xfId="0" applyFont="1" applyBorder="1" applyAlignment="1">
      <alignment horizontal="center" wrapText="1"/>
    </xf>
    <xf numFmtId="0" fontId="19" fillId="0" borderId="30" xfId="0" applyFont="1" applyBorder="1"/>
    <xf numFmtId="0" fontId="19" fillId="0" borderId="31" xfId="0" applyFont="1" applyBorder="1"/>
    <xf numFmtId="0" fontId="19" fillId="0" borderId="0" xfId="0" applyFont="1" applyAlignment="1">
      <alignment horizontal="justify" wrapText="1"/>
    </xf>
    <xf numFmtId="0" fontId="20" fillId="0" borderId="14" xfId="0" applyFont="1" applyBorder="1" applyAlignment="1">
      <alignment horizontal="justify" vertical="center" wrapText="1"/>
    </xf>
    <xf numFmtId="0" fontId="20" fillId="0" borderId="5" xfId="0" applyFont="1" applyBorder="1" applyAlignment="1">
      <alignment horizontal="justify" vertical="center" wrapText="1"/>
    </xf>
    <xf numFmtId="0" fontId="20" fillId="0" borderId="9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justify" vertical="center" wrapText="1"/>
    </xf>
    <xf numFmtId="0" fontId="19" fillId="0" borderId="12" xfId="0" applyFont="1" applyBorder="1" applyAlignment="1">
      <alignment horizontal="justify" vertical="center" wrapText="1"/>
    </xf>
    <xf numFmtId="0" fontId="19" fillId="0" borderId="13" xfId="0" applyFont="1" applyBorder="1" applyAlignment="1">
      <alignment horizontal="justify" vertical="center" wrapText="1"/>
    </xf>
  </cellXfs>
  <cellStyles count="112">
    <cellStyle name="Comma [1]" xfId="1" xr:uid="{00000000-0005-0000-0000-000000000000}"/>
    <cellStyle name="Comma_2a" xfId="2" xr:uid="{00000000-0005-0000-0000-000001000000}"/>
    <cellStyle name="Currency [0]_B" xfId="3" xr:uid="{00000000-0005-0000-0000-000002000000}"/>
    <cellStyle name="Currency_B" xfId="4" xr:uid="{00000000-0005-0000-0000-000003000000}"/>
    <cellStyle name="Data" xfId="5" xr:uid="{00000000-0005-0000-0000-000004000000}"/>
    <cellStyle name="Dziesiętny 10" xfId="6" xr:uid="{00000000-0005-0000-0000-000005000000}"/>
    <cellStyle name="Dziesiętny 11" xfId="7" xr:uid="{00000000-0005-0000-0000-000006000000}"/>
    <cellStyle name="Dziesiętny 12" xfId="8" xr:uid="{00000000-0005-0000-0000-000007000000}"/>
    <cellStyle name="Dziesiętny 12 2" xfId="86" xr:uid="{00000000-0005-0000-0000-000008000000}"/>
    <cellStyle name="Dziesiętny 2" xfId="9" xr:uid="{00000000-0005-0000-0000-000009000000}"/>
    <cellStyle name="Dziesiętny 2 10" xfId="10" xr:uid="{00000000-0005-0000-0000-00000A000000}"/>
    <cellStyle name="Dziesiętny 2 10 2" xfId="11" xr:uid="{00000000-0005-0000-0000-00000B000000}"/>
    <cellStyle name="Dziesiętny 2 10 2 2" xfId="89" xr:uid="{00000000-0005-0000-0000-00000C000000}"/>
    <cellStyle name="Dziesiętny 2 11" xfId="12" xr:uid="{00000000-0005-0000-0000-00000D000000}"/>
    <cellStyle name="Dziesiętny 2 2" xfId="13" xr:uid="{00000000-0005-0000-0000-00000E000000}"/>
    <cellStyle name="Dziesiętny 2 3" xfId="14" xr:uid="{00000000-0005-0000-0000-00000F000000}"/>
    <cellStyle name="Dziesiętny 2 4" xfId="15" xr:uid="{00000000-0005-0000-0000-000010000000}"/>
    <cellStyle name="Dziesiętny 2 5" xfId="16" xr:uid="{00000000-0005-0000-0000-000011000000}"/>
    <cellStyle name="Dziesiętny 2 6" xfId="17" xr:uid="{00000000-0005-0000-0000-000012000000}"/>
    <cellStyle name="Dziesiętny 2 7" xfId="18" xr:uid="{00000000-0005-0000-0000-000013000000}"/>
    <cellStyle name="Dziesiętny 2 8" xfId="19" xr:uid="{00000000-0005-0000-0000-000014000000}"/>
    <cellStyle name="Dziesiętny 2 9" xfId="20" xr:uid="{00000000-0005-0000-0000-000015000000}"/>
    <cellStyle name="Dziesiętny 3" xfId="21" xr:uid="{00000000-0005-0000-0000-000016000000}"/>
    <cellStyle name="Dziesiętny 3 2" xfId="22" xr:uid="{00000000-0005-0000-0000-000017000000}"/>
    <cellStyle name="Dziesiętny 3 3" xfId="23" xr:uid="{00000000-0005-0000-0000-000018000000}"/>
    <cellStyle name="Dziesiętny 3 3 2" xfId="94" xr:uid="{00000000-0005-0000-0000-000019000000}"/>
    <cellStyle name="Dziesiętny 4" xfId="24" xr:uid="{00000000-0005-0000-0000-00001A000000}"/>
    <cellStyle name="Dziesiętny 4 2" xfId="25" xr:uid="{00000000-0005-0000-0000-00001B000000}"/>
    <cellStyle name="Dziesiętny 4 3" xfId="26" xr:uid="{00000000-0005-0000-0000-00001C000000}"/>
    <cellStyle name="Dziesiętny 4 4" xfId="27" xr:uid="{00000000-0005-0000-0000-00001D000000}"/>
    <cellStyle name="Dziesiętny 4 5" xfId="28" xr:uid="{00000000-0005-0000-0000-00001E000000}"/>
    <cellStyle name="Dziesiętny 4 6" xfId="29" xr:uid="{00000000-0005-0000-0000-00001F000000}"/>
    <cellStyle name="Dziesiętny 4 7" xfId="30" xr:uid="{00000000-0005-0000-0000-000020000000}"/>
    <cellStyle name="Dziesiętny 4 8" xfId="31" xr:uid="{00000000-0005-0000-0000-000021000000}"/>
    <cellStyle name="Dziesiętny 4 9" xfId="32" xr:uid="{00000000-0005-0000-0000-000022000000}"/>
    <cellStyle name="Dziesiętny 4 9 2" xfId="90" xr:uid="{00000000-0005-0000-0000-000023000000}"/>
    <cellStyle name="Dziesiętny 5" xfId="33" xr:uid="{00000000-0005-0000-0000-000024000000}"/>
    <cellStyle name="Dziesiętny 6" xfId="34" xr:uid="{00000000-0005-0000-0000-000025000000}"/>
    <cellStyle name="Dziesiętny 7" xfId="35" xr:uid="{00000000-0005-0000-0000-000026000000}"/>
    <cellStyle name="Dziesiętny 8" xfId="36" xr:uid="{00000000-0005-0000-0000-000027000000}"/>
    <cellStyle name="Dziesiętny 9" xfId="37" xr:uid="{00000000-0005-0000-0000-000028000000}"/>
    <cellStyle name="Normal_2a" xfId="38" xr:uid="{00000000-0005-0000-0000-000029000000}"/>
    <cellStyle name="Normalny" xfId="0" builtinId="0"/>
    <cellStyle name="Normalny 2" xfId="39" xr:uid="{00000000-0005-0000-0000-00002B000000}"/>
    <cellStyle name="Normalny 2 10" xfId="40" xr:uid="{00000000-0005-0000-0000-00002C000000}"/>
    <cellStyle name="Normalny 2 10 2" xfId="41" xr:uid="{00000000-0005-0000-0000-00002D000000}"/>
    <cellStyle name="Normalny 2 10 2 2" xfId="87" xr:uid="{00000000-0005-0000-0000-00002E000000}"/>
    <cellStyle name="Normalny 2 11" xfId="42" xr:uid="{00000000-0005-0000-0000-00002F000000}"/>
    <cellStyle name="Normalny 2 2" xfId="43" xr:uid="{00000000-0005-0000-0000-000030000000}"/>
    <cellStyle name="Normalny 2 2 2" xfId="44" xr:uid="{00000000-0005-0000-0000-000031000000}"/>
    <cellStyle name="Normalny 2 3" xfId="45" xr:uid="{00000000-0005-0000-0000-000032000000}"/>
    <cellStyle name="Normalny 2 4" xfId="46" xr:uid="{00000000-0005-0000-0000-000033000000}"/>
    <cellStyle name="Normalny 2 5" xfId="47" xr:uid="{00000000-0005-0000-0000-000034000000}"/>
    <cellStyle name="Normalny 2 6" xfId="48" xr:uid="{00000000-0005-0000-0000-000035000000}"/>
    <cellStyle name="Normalny 2 7" xfId="49" xr:uid="{00000000-0005-0000-0000-000036000000}"/>
    <cellStyle name="Normalny 2 8" xfId="50" xr:uid="{00000000-0005-0000-0000-000037000000}"/>
    <cellStyle name="Normalny 2 9" xfId="51" xr:uid="{00000000-0005-0000-0000-000038000000}"/>
    <cellStyle name="Normalny 2 9 2" xfId="52" xr:uid="{00000000-0005-0000-0000-000039000000}"/>
    <cellStyle name="Normalny 2 9 2 2" xfId="93" xr:uid="{00000000-0005-0000-0000-00003A000000}"/>
    <cellStyle name="Normalny 2_druki  dla  Jednostek Kultury wyk.2012 r." xfId="53" xr:uid="{00000000-0005-0000-0000-00003B000000}"/>
    <cellStyle name="Normalny 2_druki  dla  Jednostek Kultury wyk.2012 r. 2" xfId="98" xr:uid="{00F3CE6C-C35C-4061-8965-8301193B61F0}"/>
    <cellStyle name="Normalny 2_druki - ZOZ wyk.2012" xfId="97" xr:uid="{0F6E53F7-7F76-4C79-8773-DDB9D8107293}"/>
    <cellStyle name="Normalny 2_druki - ZOZ wyk.2012 2" xfId="101" xr:uid="{1D078F5C-423F-4BD9-9B54-F3945A15B2C8}"/>
    <cellStyle name="Normalny 2_druki dla WORD wyk. 2012" xfId="102" xr:uid="{6D178BC5-5CC8-4954-ABC6-F8DDDD7D867F}"/>
    <cellStyle name="Normalny 2_Osoby prawne - tabele do uchwały projekt budżetu 2014" xfId="100" xr:uid="{8A56F793-6F32-4224-BB16-C46BBCD8A68B}"/>
    <cellStyle name="Normalny 2_Załączniki do Uchwały Zarządu (wytyczne) z dnia    .01.2016 r." xfId="54" xr:uid="{00000000-0005-0000-0000-00003C000000}"/>
    <cellStyle name="Normalny 3" xfId="55" xr:uid="{00000000-0005-0000-0000-00003D000000}"/>
    <cellStyle name="Normalny 3 2" xfId="56" xr:uid="{00000000-0005-0000-0000-00003E000000}"/>
    <cellStyle name="Normalny 3_druki  dla  Jednostek Kultury wyk.2012 r." xfId="57" xr:uid="{00000000-0005-0000-0000-00003F000000}"/>
    <cellStyle name="Normalny 3_druki  dla  Jednostek Kultury wyk.2012 r. 2" xfId="109" xr:uid="{770DC2A9-4C60-41FD-A024-75167D96AB02}"/>
    <cellStyle name="Normalny 3_druki - ZOZ wyk.2012" xfId="103" xr:uid="{E31D44DE-67E2-43C1-8144-A9D5B7DE865C}"/>
    <cellStyle name="Normalny 3_druki dla WORD wyk. 2012" xfId="111" xr:uid="{7AE6830F-D5A0-49AF-9148-FAAA843CD09A}"/>
    <cellStyle name="Normalny 4" xfId="58" xr:uid="{00000000-0005-0000-0000-000040000000}"/>
    <cellStyle name="Normalny 4 2" xfId="59" xr:uid="{00000000-0005-0000-0000-000041000000}"/>
    <cellStyle name="Normalny 4 3" xfId="60" xr:uid="{00000000-0005-0000-0000-000042000000}"/>
    <cellStyle name="Normalny 4 4" xfId="61" xr:uid="{00000000-0005-0000-0000-000043000000}"/>
    <cellStyle name="Normalny 4 5" xfId="62" xr:uid="{00000000-0005-0000-0000-000044000000}"/>
    <cellStyle name="Normalny 4 6" xfId="63" xr:uid="{00000000-0005-0000-0000-000045000000}"/>
    <cellStyle name="Normalny 4 7" xfId="64" xr:uid="{00000000-0005-0000-0000-000046000000}"/>
    <cellStyle name="Normalny 4 8" xfId="65" xr:uid="{00000000-0005-0000-0000-000047000000}"/>
    <cellStyle name="Normalny 4 9" xfId="66" xr:uid="{00000000-0005-0000-0000-000048000000}"/>
    <cellStyle name="Normalny 4 9 2" xfId="88" xr:uid="{00000000-0005-0000-0000-000049000000}"/>
    <cellStyle name="Normalny 4_Osoby prawne - tabele do uchwały projekt budżetu 2014" xfId="67" xr:uid="{00000000-0005-0000-0000-00004A000000}"/>
    <cellStyle name="Normalny 4_Osoby prawne - tabele do uchwały projekt budżetu 2014 2" xfId="105" xr:uid="{A4C97C9C-09DD-42FF-9434-C4EEE95CF856}"/>
    <cellStyle name="Normalny 5" xfId="68" xr:uid="{00000000-0005-0000-0000-00004B000000}"/>
    <cellStyle name="Normalny 5 2" xfId="95" xr:uid="{00000000-0005-0000-0000-00004C000000}"/>
    <cellStyle name="Normalny 6" xfId="69" xr:uid="{00000000-0005-0000-0000-00004D000000}"/>
    <cellStyle name="Normalny 6 2" xfId="96" xr:uid="{00000000-0005-0000-0000-00004E000000}"/>
    <cellStyle name="Normalny_druki  dla  Jednostek Kultury wyk.2012 r." xfId="106" xr:uid="{21B72ED6-C653-4432-B36A-B907789A74AF}"/>
    <cellStyle name="Normalny_druki dla WORD wyk. 2012" xfId="110" xr:uid="{912A843A-3C7B-4A8A-A2FA-08C1D3DA060D}"/>
    <cellStyle name="Normalny_Druki do informacji za I półrocze 2006" xfId="70" xr:uid="{00000000-0005-0000-0000-00004F000000}"/>
    <cellStyle name="Normalny_druki do sprawozdań z wyk. planu i analiz za 2014 r. przerobione po nowemu" xfId="108" xr:uid="{28738F40-B4BF-452C-84F6-64DF41581FDA}"/>
    <cellStyle name="Normalny_Druki planów na 2009 r. - wojewódzkie osoby prawne" xfId="99" xr:uid="{353BDF73-3B47-4A2E-89E9-5268E45982E8}"/>
    <cellStyle name="Normalny_Druki planów na 2009 r. - wojewódzkie osoby prawne 2" xfId="107" xr:uid="{8EA2E65C-0AD4-4FBA-9A32-B97647623A61}"/>
    <cellStyle name="Normalny_Wzór projekcji - po poprawkach" xfId="104" xr:uid="{A5823B1A-144F-4574-A9BE-3E6DE4EB1B42}"/>
    <cellStyle name="Percent_Odsetki karne" xfId="71" xr:uid="{00000000-0005-0000-0000-000050000000}"/>
    <cellStyle name="Procentowy 2" xfId="72" xr:uid="{00000000-0005-0000-0000-000051000000}"/>
    <cellStyle name="Procentowy 2 2" xfId="73" xr:uid="{00000000-0005-0000-0000-000052000000}"/>
    <cellStyle name="Procentowy 2 2 2" xfId="74" xr:uid="{00000000-0005-0000-0000-000053000000}"/>
    <cellStyle name="Procentowy 2 2 2 2" xfId="92" xr:uid="{00000000-0005-0000-0000-000054000000}"/>
    <cellStyle name="Procentowy 2 3" xfId="75" xr:uid="{00000000-0005-0000-0000-000055000000}"/>
    <cellStyle name="Procentowy 3" xfId="76" xr:uid="{00000000-0005-0000-0000-000056000000}"/>
    <cellStyle name="Procentowy 4" xfId="77" xr:uid="{00000000-0005-0000-0000-000057000000}"/>
    <cellStyle name="Procentowy 4 2" xfId="78" xr:uid="{00000000-0005-0000-0000-000058000000}"/>
    <cellStyle name="Procentowy 4 3" xfId="79" xr:uid="{00000000-0005-0000-0000-000059000000}"/>
    <cellStyle name="Procentowy 5" xfId="80" xr:uid="{00000000-0005-0000-0000-00005A000000}"/>
    <cellStyle name="Procentowy 6" xfId="81" xr:uid="{00000000-0005-0000-0000-00005B000000}"/>
    <cellStyle name="Procentowy 7" xfId="82" xr:uid="{00000000-0005-0000-0000-00005C000000}"/>
    <cellStyle name="Procentowy 8" xfId="83" xr:uid="{00000000-0005-0000-0000-00005D000000}"/>
    <cellStyle name="Styl 11" xfId="84" xr:uid="{00000000-0005-0000-0000-00005E000000}"/>
    <cellStyle name="Styl 11 2" xfId="85" xr:uid="{00000000-0005-0000-0000-00005F000000}"/>
    <cellStyle name="Styl 11 2 2" xfId="91" xr:uid="{00000000-0005-0000-0000-00006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view="pageBreakPreview" zoomScaleNormal="100" zoomScaleSheetLayoutView="100" workbookViewId="0">
      <selection activeCell="P12" sqref="P12"/>
    </sheetView>
  </sheetViews>
  <sheetFormatPr defaultRowHeight="15"/>
  <cols>
    <col min="1" max="1" width="4.7109375" style="44" customWidth="1"/>
    <col min="2" max="2" width="4.42578125" style="45" customWidth="1"/>
    <col min="3" max="4" width="17.42578125" style="45" customWidth="1"/>
    <col min="5" max="5" width="5.5703125" style="45" customWidth="1"/>
    <col min="6" max="7" width="17.42578125" style="45" customWidth="1"/>
    <col min="8" max="8" width="15.85546875" style="45" customWidth="1"/>
    <col min="9" max="16384" width="9.140625" style="45"/>
  </cols>
  <sheetData>
    <row r="1" spans="1:8" ht="31.5" customHeight="1">
      <c r="C1" s="45" t="s">
        <v>28</v>
      </c>
      <c r="G1" s="1158" t="s">
        <v>296</v>
      </c>
      <c r="H1" s="1158"/>
    </row>
    <row r="2" spans="1:8" ht="30.75" customHeight="1">
      <c r="C2" s="47" t="s">
        <v>278</v>
      </c>
      <c r="D2" s="47"/>
      <c r="E2" s="47"/>
      <c r="G2" s="1145" t="s">
        <v>1288</v>
      </c>
      <c r="H2" s="1145"/>
    </row>
    <row r="3" spans="1:8" s="50" customFormat="1" ht="18.75" customHeight="1">
      <c r="A3" s="1155" t="s">
        <v>302</v>
      </c>
      <c r="B3" s="1156"/>
      <c r="C3" s="1157"/>
      <c r="D3" s="1157"/>
      <c r="E3" s="1157"/>
      <c r="F3" s="1157"/>
      <c r="G3" s="1157"/>
      <c r="H3" s="1157"/>
    </row>
    <row r="4" spans="1:8" s="50" customFormat="1" ht="18.75" customHeight="1">
      <c r="A4" s="1144" t="s">
        <v>307</v>
      </c>
      <c r="B4" s="1144"/>
      <c r="C4" s="1144"/>
      <c r="D4" s="1144"/>
      <c r="E4" s="1144"/>
      <c r="F4" s="1144"/>
      <c r="G4" s="1144"/>
      <c r="H4" s="1144"/>
    </row>
    <row r="5" spans="1:8" s="50" customFormat="1" ht="18.75" customHeight="1">
      <c r="A5" s="1144" t="s">
        <v>313</v>
      </c>
      <c r="B5" s="1144"/>
      <c r="C5" s="1144"/>
      <c r="D5" s="1144"/>
      <c r="E5" s="1144"/>
      <c r="F5" s="1144"/>
      <c r="G5" s="1144"/>
      <c r="H5" s="1144"/>
    </row>
    <row r="6" spans="1:8" ht="11.25" customHeight="1">
      <c r="A6" s="48"/>
      <c r="B6" s="48"/>
      <c r="C6" s="49"/>
      <c r="D6" s="49"/>
      <c r="E6" s="49"/>
      <c r="F6" s="49"/>
      <c r="G6" s="49"/>
      <c r="H6" s="49"/>
    </row>
    <row r="7" spans="1:8" s="328" customFormat="1" ht="30" customHeight="1">
      <c r="A7" s="329" t="s">
        <v>294</v>
      </c>
      <c r="B7" s="1146" t="s">
        <v>295</v>
      </c>
      <c r="C7" s="1147"/>
      <c r="D7" s="1147"/>
      <c r="E7" s="1147"/>
      <c r="F7" s="1147"/>
      <c r="G7" s="336" t="s">
        <v>308</v>
      </c>
      <c r="H7" s="330" t="s">
        <v>303</v>
      </c>
    </row>
    <row r="8" spans="1:8" s="50" customFormat="1" ht="30" customHeight="1">
      <c r="A8" s="327" t="s">
        <v>1</v>
      </c>
      <c r="B8" s="1148"/>
      <c r="C8" s="1149"/>
      <c r="D8" s="1149"/>
      <c r="E8" s="1149"/>
      <c r="F8" s="1150"/>
      <c r="G8" s="334"/>
      <c r="H8" s="334"/>
    </row>
    <row r="9" spans="1:8" s="50" customFormat="1" ht="30" customHeight="1">
      <c r="A9" s="327" t="s">
        <v>2</v>
      </c>
      <c r="B9" s="1148"/>
      <c r="C9" s="1149"/>
      <c r="D9" s="1149"/>
      <c r="E9" s="1149"/>
      <c r="F9" s="1150"/>
      <c r="G9" s="334"/>
      <c r="H9" s="334"/>
    </row>
    <row r="10" spans="1:8" s="50" customFormat="1" ht="30" customHeight="1">
      <c r="A10" s="327" t="s">
        <v>4</v>
      </c>
      <c r="B10" s="1148"/>
      <c r="C10" s="1149"/>
      <c r="D10" s="1149"/>
      <c r="E10" s="1149"/>
      <c r="F10" s="1150"/>
      <c r="G10" s="334"/>
      <c r="H10" s="334"/>
    </row>
    <row r="11" spans="1:8" s="50" customFormat="1" ht="30" customHeight="1">
      <c r="A11" s="327" t="s">
        <v>8</v>
      </c>
      <c r="B11" s="1148"/>
      <c r="C11" s="1149"/>
      <c r="D11" s="1149"/>
      <c r="E11" s="1149"/>
      <c r="F11" s="1150"/>
      <c r="G11" s="334"/>
      <c r="H11" s="334"/>
    </row>
    <row r="12" spans="1:8" s="50" customFormat="1" ht="30" customHeight="1">
      <c r="A12" s="327" t="s">
        <v>291</v>
      </c>
      <c r="B12" s="1148"/>
      <c r="C12" s="1149"/>
      <c r="D12" s="1149"/>
      <c r="E12" s="1149"/>
      <c r="F12" s="1150"/>
      <c r="G12" s="334"/>
      <c r="H12" s="334"/>
    </row>
    <row r="13" spans="1:8" s="50" customFormat="1" ht="30" customHeight="1">
      <c r="A13" s="327" t="s">
        <v>292</v>
      </c>
      <c r="B13" s="1148"/>
      <c r="C13" s="1149"/>
      <c r="D13" s="1149"/>
      <c r="E13" s="1149"/>
      <c r="F13" s="1150"/>
      <c r="G13" s="334"/>
      <c r="H13" s="334"/>
    </row>
    <row r="14" spans="1:8" s="50" customFormat="1" ht="30" customHeight="1">
      <c r="A14" s="327" t="s">
        <v>293</v>
      </c>
      <c r="B14" s="1148"/>
      <c r="C14" s="1149"/>
      <c r="D14" s="1149"/>
      <c r="E14" s="1149"/>
      <c r="F14" s="1150"/>
      <c r="G14" s="334"/>
      <c r="H14" s="334"/>
    </row>
    <row r="15" spans="1:8" s="60" customFormat="1" ht="5.25" customHeight="1">
      <c r="A15" s="75"/>
      <c r="B15" s="76"/>
      <c r="C15" s="76"/>
      <c r="D15" s="76"/>
      <c r="E15" s="76"/>
      <c r="F15" s="76"/>
      <c r="G15" s="76"/>
      <c r="H15" s="76"/>
    </row>
    <row r="16" spans="1:8" s="60" customFormat="1" ht="9.75" customHeight="1">
      <c r="A16" s="335" t="s">
        <v>79</v>
      </c>
      <c r="B16" s="1159" t="s">
        <v>309</v>
      </c>
      <c r="C16" s="1159"/>
      <c r="D16" s="1159"/>
      <c r="E16" s="1159"/>
      <c r="F16" s="1159"/>
      <c r="G16" s="1159"/>
      <c r="H16" s="1159"/>
    </row>
    <row r="17" spans="1:18">
      <c r="A17" s="331"/>
      <c r="B17" s="78" t="s">
        <v>298</v>
      </c>
      <c r="F17" s="1153"/>
      <c r="G17" s="1153"/>
      <c r="H17" s="1153"/>
    </row>
    <row r="18" spans="1:18">
      <c r="B18" s="77" t="s">
        <v>297</v>
      </c>
    </row>
    <row r="19" spans="1:18" ht="10.5" customHeight="1">
      <c r="F19" s="1153"/>
      <c r="G19" s="1153"/>
      <c r="H19" s="1153"/>
    </row>
    <row r="20" spans="1:18" ht="8.25" customHeight="1"/>
    <row r="21" spans="1:18" s="261" customFormat="1" ht="14.25" customHeight="1">
      <c r="A21" s="249"/>
      <c r="B21" s="295" t="s">
        <v>275</v>
      </c>
      <c r="C21" s="280"/>
      <c r="D21" s="280"/>
      <c r="E21" s="280"/>
      <c r="F21" s="280"/>
      <c r="G21" s="280"/>
      <c r="H21" s="280"/>
      <c r="I21" s="244"/>
      <c r="J21" s="244"/>
      <c r="K21" s="244"/>
      <c r="L21" s="244"/>
      <c r="M21" s="244"/>
      <c r="N21" s="244"/>
      <c r="O21" s="244"/>
      <c r="P21" s="244"/>
      <c r="Q21" s="244"/>
      <c r="R21" s="249"/>
    </row>
    <row r="22" spans="1:18" s="112" customFormat="1" ht="14.25" customHeight="1">
      <c r="A22" s="253"/>
      <c r="B22" s="296"/>
      <c r="C22" s="296"/>
      <c r="D22" s="296"/>
      <c r="E22" s="296"/>
      <c r="F22" s="297"/>
      <c r="G22" s="297"/>
      <c r="H22" s="297"/>
      <c r="I22" s="253"/>
    </row>
    <row r="23" spans="1:18" s="112" customFormat="1" ht="14.25" customHeight="1">
      <c r="A23" s="253"/>
      <c r="B23" s="253"/>
      <c r="G23" s="91"/>
      <c r="H23" s="91"/>
      <c r="I23" s="253"/>
      <c r="J23" s="1168"/>
      <c r="K23" s="1168"/>
      <c r="L23" s="1168"/>
      <c r="M23" s="1168"/>
      <c r="N23" s="1168"/>
      <c r="O23" s="253"/>
      <c r="P23" s="253"/>
      <c r="Q23" s="253"/>
    </row>
    <row r="24" spans="1:18" s="112" customFormat="1" ht="27.75" customHeight="1">
      <c r="A24" s="253"/>
      <c r="B24" s="253"/>
      <c r="C24" s="1143" t="s">
        <v>305</v>
      </c>
      <c r="D24" s="1143"/>
      <c r="F24" s="1154" t="s">
        <v>304</v>
      </c>
      <c r="G24" s="1154"/>
      <c r="H24" s="91"/>
      <c r="I24" s="253"/>
      <c r="J24" s="253"/>
      <c r="K24" s="253"/>
      <c r="L24" s="253"/>
      <c r="M24" s="253"/>
      <c r="N24" s="253"/>
      <c r="O24" s="253"/>
      <c r="P24" s="253"/>
      <c r="Q24" s="253"/>
    </row>
    <row r="25" spans="1:18" s="112" customFormat="1" ht="14.25" customHeight="1">
      <c r="A25" s="253"/>
      <c r="B25" s="298"/>
      <c r="C25" s="1151"/>
      <c r="D25" s="1152"/>
      <c r="E25" s="281"/>
      <c r="F25" s="1151"/>
      <c r="G25" s="1152"/>
      <c r="H25" s="286"/>
      <c r="I25" s="253"/>
      <c r="K25" s="91"/>
      <c r="L25" s="91"/>
      <c r="M25" s="91"/>
      <c r="N25" s="91"/>
      <c r="O25" s="91"/>
      <c r="P25" s="91"/>
      <c r="Q25" s="91"/>
    </row>
    <row r="26" spans="1:18" s="112" customFormat="1" ht="14.25" customHeight="1">
      <c r="A26" s="253"/>
      <c r="B26" s="298"/>
      <c r="C26" s="1141"/>
      <c r="D26" s="1142"/>
      <c r="E26" s="281"/>
      <c r="F26" s="1141"/>
      <c r="G26" s="1142"/>
      <c r="H26" s="286"/>
      <c r="I26" s="253"/>
      <c r="K26" s="91"/>
      <c r="L26" s="91"/>
      <c r="M26" s="91"/>
      <c r="N26" s="91"/>
      <c r="O26" s="91"/>
      <c r="P26" s="91"/>
      <c r="Q26" s="91"/>
    </row>
    <row r="27" spans="1:18" s="112" customFormat="1" ht="14.25" customHeight="1">
      <c r="A27" s="253"/>
      <c r="B27" s="298"/>
      <c r="C27" s="1141"/>
      <c r="D27" s="1142"/>
      <c r="E27" s="281"/>
      <c r="F27" s="1141"/>
      <c r="G27" s="1142"/>
      <c r="H27" s="286"/>
      <c r="I27" s="253"/>
      <c r="K27" s="91"/>
      <c r="L27" s="91"/>
      <c r="M27" s="91"/>
      <c r="N27" s="91"/>
      <c r="O27" s="91"/>
      <c r="P27" s="91"/>
      <c r="Q27" s="91"/>
    </row>
    <row r="28" spans="1:18" s="112" customFormat="1" ht="14.25" customHeight="1">
      <c r="A28" s="253"/>
      <c r="B28" s="298"/>
      <c r="C28" s="1141"/>
      <c r="D28" s="1142"/>
      <c r="E28" s="281"/>
      <c r="F28" s="1141"/>
      <c r="G28" s="1142"/>
      <c r="H28" s="286"/>
      <c r="I28" s="253"/>
      <c r="K28" s="91"/>
      <c r="L28" s="91"/>
      <c r="M28" s="91"/>
      <c r="N28" s="91"/>
      <c r="O28" s="91"/>
      <c r="P28" s="91"/>
      <c r="Q28" s="91"/>
    </row>
    <row r="29" spans="1:18" s="112" customFormat="1" ht="14.25" customHeight="1">
      <c r="A29" s="253"/>
      <c r="B29" s="298"/>
      <c r="C29" s="1141"/>
      <c r="D29" s="1142"/>
      <c r="E29" s="281"/>
      <c r="F29" s="1141"/>
      <c r="G29" s="1142"/>
      <c r="H29" s="286"/>
      <c r="I29" s="253"/>
      <c r="K29" s="91"/>
      <c r="L29" s="91"/>
      <c r="M29" s="91"/>
      <c r="N29" s="91"/>
      <c r="O29" s="91"/>
      <c r="P29" s="91"/>
      <c r="Q29" s="91"/>
    </row>
    <row r="30" spans="1:18" s="112" customFormat="1" ht="14.25" customHeight="1">
      <c r="A30" s="253"/>
      <c r="B30" s="298"/>
      <c r="C30" s="1141"/>
      <c r="D30" s="1142"/>
      <c r="E30" s="281"/>
      <c r="F30" s="1141"/>
      <c r="G30" s="1142"/>
      <c r="H30" s="286"/>
      <c r="I30" s="253"/>
      <c r="J30" s="91"/>
      <c r="K30" s="91"/>
      <c r="L30" s="91"/>
      <c r="M30" s="91"/>
      <c r="N30" s="91"/>
      <c r="O30" s="91"/>
      <c r="P30" s="91"/>
      <c r="Q30" s="91"/>
    </row>
    <row r="31" spans="1:18" s="112" customFormat="1" ht="14.25" customHeight="1">
      <c r="A31" s="253"/>
      <c r="B31" s="298"/>
      <c r="C31" s="1141"/>
      <c r="D31" s="1142"/>
      <c r="E31" s="281"/>
      <c r="F31" s="1141"/>
      <c r="G31" s="1142"/>
      <c r="H31" s="286"/>
      <c r="I31" s="253"/>
      <c r="J31" s="91"/>
      <c r="K31" s="91"/>
      <c r="L31" s="91"/>
      <c r="M31" s="91"/>
      <c r="N31" s="91"/>
      <c r="O31" s="91"/>
      <c r="P31" s="91"/>
      <c r="Q31" s="91"/>
    </row>
    <row r="32" spans="1:18" s="112" customFormat="1" ht="14.25" customHeight="1">
      <c r="A32" s="253"/>
      <c r="B32" s="91"/>
      <c r="C32" s="1141"/>
      <c r="D32" s="1142"/>
      <c r="E32" s="281"/>
      <c r="F32" s="1141"/>
      <c r="G32" s="1142"/>
      <c r="H32" s="286"/>
      <c r="I32" s="253"/>
      <c r="J32" s="91"/>
      <c r="K32" s="91"/>
      <c r="L32" s="91"/>
      <c r="M32" s="91"/>
      <c r="N32" s="91"/>
      <c r="O32" s="91"/>
      <c r="P32" s="91"/>
      <c r="Q32" s="91"/>
    </row>
    <row r="33" spans="1:17" s="112" customFormat="1" ht="14.25" customHeight="1">
      <c r="A33" s="253"/>
      <c r="B33" s="91"/>
      <c r="C33" s="1141"/>
      <c r="D33" s="1142"/>
      <c r="E33" s="281"/>
      <c r="F33" s="1141"/>
      <c r="G33" s="1142"/>
      <c r="H33" s="286"/>
      <c r="I33" s="253"/>
      <c r="J33" s="91"/>
      <c r="K33" s="91"/>
      <c r="L33" s="91"/>
      <c r="M33" s="91"/>
      <c r="N33" s="91"/>
      <c r="O33" s="91"/>
      <c r="P33" s="91"/>
      <c r="Q33" s="91"/>
    </row>
    <row r="34" spans="1:17" s="112" customFormat="1" ht="14.25" customHeight="1">
      <c r="A34" s="253"/>
      <c r="B34" s="91"/>
      <c r="C34" s="1160"/>
      <c r="D34" s="1161"/>
      <c r="E34" s="281"/>
      <c r="F34" s="1160"/>
      <c r="G34" s="1161"/>
      <c r="H34" s="286"/>
      <c r="I34" s="253"/>
      <c r="J34" s="91"/>
      <c r="K34" s="91"/>
      <c r="L34" s="91"/>
      <c r="M34" s="91"/>
      <c r="N34" s="91"/>
      <c r="O34" s="91"/>
      <c r="P34" s="91"/>
      <c r="Q34" s="91"/>
    </row>
    <row r="35" spans="1:17" s="112" customFormat="1" ht="14.25" customHeight="1">
      <c r="A35" s="253"/>
      <c r="B35" s="294"/>
      <c r="C35" s="294" t="s">
        <v>103</v>
      </c>
      <c r="D35" s="294"/>
      <c r="E35" s="294"/>
      <c r="F35" s="294" t="s">
        <v>103</v>
      </c>
      <c r="G35" s="294"/>
      <c r="H35" s="294"/>
      <c r="I35" s="253"/>
      <c r="J35" s="1165"/>
      <c r="K35" s="1163"/>
      <c r="L35" s="1163"/>
      <c r="M35" s="1163"/>
      <c r="N35" s="1163"/>
      <c r="O35" s="91"/>
      <c r="P35" s="294"/>
      <c r="Q35" s="294"/>
    </row>
    <row r="36" spans="1:17" s="112" customFormat="1" ht="14.25" customHeight="1">
      <c r="A36" s="253"/>
      <c r="B36" s="298"/>
      <c r="C36" s="298"/>
      <c r="D36" s="298"/>
      <c r="E36" s="298"/>
      <c r="F36" s="253"/>
      <c r="G36" s="253"/>
      <c r="H36" s="253"/>
      <c r="I36" s="253"/>
    </row>
    <row r="37" spans="1:17" s="112" customFormat="1" ht="14.25" customHeight="1">
      <c r="A37" s="253"/>
      <c r="B37" s="298"/>
      <c r="C37" s="298"/>
      <c r="D37" s="298"/>
      <c r="E37" s="298"/>
      <c r="F37" s="253"/>
      <c r="G37" s="253"/>
      <c r="H37" s="253"/>
      <c r="I37" s="253"/>
    </row>
    <row r="38" spans="1:17" s="112" customFormat="1" ht="14.25" customHeight="1">
      <c r="A38" s="253"/>
      <c r="B38" s="253"/>
      <c r="C38" s="1166" t="s">
        <v>76</v>
      </c>
      <c r="D38" s="1166"/>
      <c r="E38" s="1166"/>
      <c r="F38" s="1166"/>
      <c r="G38" s="1166"/>
      <c r="H38" s="1166"/>
      <c r="I38" s="253"/>
    </row>
    <row r="39" spans="1:17" s="112" customFormat="1" ht="14.25" customHeight="1">
      <c r="A39" s="253"/>
      <c r="B39" s="298"/>
      <c r="C39" s="1151"/>
      <c r="D39" s="1152"/>
      <c r="E39" s="286"/>
      <c r="F39" s="91"/>
      <c r="G39" s="91"/>
      <c r="H39" s="91"/>
      <c r="I39" s="253"/>
    </row>
    <row r="40" spans="1:17" s="112" customFormat="1" ht="14.25" customHeight="1">
      <c r="A40" s="253"/>
      <c r="B40" s="298"/>
      <c r="C40" s="1141"/>
      <c r="D40" s="1142"/>
      <c r="E40" s="286"/>
      <c r="F40" s="91"/>
      <c r="G40" s="91"/>
      <c r="H40" s="91"/>
      <c r="I40" s="253"/>
    </row>
    <row r="41" spans="1:17" s="112" customFormat="1" ht="14.25" customHeight="1">
      <c r="A41" s="253"/>
      <c r="B41" s="298"/>
      <c r="C41" s="1141"/>
      <c r="D41" s="1142"/>
      <c r="E41" s="286"/>
      <c r="F41" s="91"/>
      <c r="G41" s="91"/>
      <c r="H41" s="91"/>
      <c r="I41" s="253"/>
    </row>
    <row r="42" spans="1:17" s="112" customFormat="1" ht="14.25" customHeight="1">
      <c r="A42" s="253"/>
      <c r="B42" s="298"/>
      <c r="C42" s="1141"/>
      <c r="D42" s="1142"/>
      <c r="E42" s="286"/>
      <c r="F42" s="91"/>
      <c r="G42" s="91"/>
      <c r="H42" s="91"/>
      <c r="I42" s="253"/>
    </row>
    <row r="43" spans="1:17" s="112" customFormat="1" ht="14.25" customHeight="1">
      <c r="A43" s="253"/>
      <c r="B43" s="298"/>
      <c r="C43" s="1141"/>
      <c r="D43" s="1142"/>
      <c r="E43" s="286"/>
      <c r="F43" s="91"/>
      <c r="G43" s="91"/>
      <c r="H43" s="91"/>
      <c r="I43" s="253"/>
    </row>
    <row r="44" spans="1:17" s="112" customFormat="1" ht="14.25" customHeight="1">
      <c r="A44" s="253"/>
      <c r="B44" s="298"/>
      <c r="C44" s="1141"/>
      <c r="D44" s="1142"/>
      <c r="E44" s="286"/>
      <c r="F44" s="91"/>
      <c r="G44" s="91"/>
      <c r="H44" s="91"/>
      <c r="I44" s="253"/>
    </row>
    <row r="45" spans="1:17" s="112" customFormat="1" ht="14.25" customHeight="1">
      <c r="A45" s="253"/>
      <c r="B45" s="298"/>
      <c r="C45" s="1141"/>
      <c r="D45" s="1142"/>
      <c r="E45" s="286"/>
      <c r="F45" s="91"/>
      <c r="G45" s="91"/>
      <c r="H45" s="91"/>
      <c r="I45" s="253"/>
    </row>
    <row r="46" spans="1:17" s="112" customFormat="1" ht="14.25" customHeight="1">
      <c r="A46" s="253"/>
      <c r="B46" s="91"/>
      <c r="C46" s="1141"/>
      <c r="D46" s="1142"/>
      <c r="E46" s="286"/>
      <c r="F46" s="91"/>
      <c r="G46" s="91"/>
      <c r="H46" s="91"/>
      <c r="I46" s="253"/>
    </row>
    <row r="47" spans="1:17" s="112" customFormat="1" ht="14.25" customHeight="1">
      <c r="A47" s="253"/>
      <c r="B47" s="91"/>
      <c r="C47" s="1141"/>
      <c r="D47" s="1142"/>
      <c r="E47" s="286"/>
      <c r="F47" s="91"/>
      <c r="G47" s="91"/>
      <c r="H47" s="91"/>
      <c r="I47" s="253"/>
    </row>
    <row r="48" spans="1:17" s="112" customFormat="1" ht="14.25" customHeight="1">
      <c r="A48" s="253"/>
      <c r="B48" s="91"/>
      <c r="C48" s="1160"/>
      <c r="D48" s="1161"/>
      <c r="E48" s="286"/>
      <c r="F48" s="91"/>
      <c r="G48" s="91"/>
      <c r="H48" s="91"/>
      <c r="I48" s="253"/>
    </row>
    <row r="49" spans="1:17" s="112" customFormat="1" ht="14.25" customHeight="1">
      <c r="A49" s="253"/>
      <c r="B49" s="294"/>
      <c r="C49" s="1167" t="s">
        <v>103</v>
      </c>
      <c r="D49" s="1167"/>
      <c r="E49" s="1167"/>
      <c r="F49" s="1167"/>
      <c r="G49" s="1167"/>
      <c r="H49" s="1167"/>
      <c r="I49" s="253"/>
    </row>
    <row r="50" spans="1:17" s="93" customFormat="1" ht="14.25" customHeight="1">
      <c r="A50" s="267"/>
      <c r="B50" s="292"/>
      <c r="C50" s="291"/>
      <c r="D50" s="291"/>
      <c r="E50" s="291"/>
      <c r="F50" s="291"/>
      <c r="G50" s="291"/>
      <c r="H50" s="291"/>
      <c r="I50" s="267"/>
    </row>
    <row r="51" spans="1:17" s="93" customFormat="1" ht="14.25" customHeight="1">
      <c r="A51" s="267"/>
      <c r="B51" s="1162"/>
      <c r="C51" s="1163"/>
      <c r="D51" s="1163"/>
      <c r="E51" s="1163"/>
      <c r="F51" s="1163"/>
      <c r="G51" s="1163"/>
      <c r="H51" s="1163"/>
      <c r="I51" s="1163"/>
      <c r="J51" s="1163"/>
      <c r="K51" s="1163"/>
      <c r="L51" s="1163"/>
      <c r="M51" s="1163"/>
      <c r="N51" s="1163"/>
      <c r="O51" s="1163"/>
      <c r="P51" s="1163"/>
      <c r="Q51" s="1164"/>
    </row>
  </sheetData>
  <mergeCells count="53">
    <mergeCell ref="B51:Q51"/>
    <mergeCell ref="J35:N35"/>
    <mergeCell ref="C38:H38"/>
    <mergeCell ref="C49:H49"/>
    <mergeCell ref="J23:N23"/>
    <mergeCell ref="C29:D29"/>
    <mergeCell ref="C30:D30"/>
    <mergeCell ref="C31:D31"/>
    <mergeCell ref="C32:D32"/>
    <mergeCell ref="C33:D33"/>
    <mergeCell ref="C34:D34"/>
    <mergeCell ref="C39:D39"/>
    <mergeCell ref="C40:D40"/>
    <mergeCell ref="C41:D41"/>
    <mergeCell ref="C47:D47"/>
    <mergeCell ref="C48:D48"/>
    <mergeCell ref="C44:D44"/>
    <mergeCell ref="F25:G25"/>
    <mergeCell ref="F26:G26"/>
    <mergeCell ref="F27:G27"/>
    <mergeCell ref="F28:G28"/>
    <mergeCell ref="F29:G29"/>
    <mergeCell ref="C28:D28"/>
    <mergeCell ref="F34:G34"/>
    <mergeCell ref="C42:D42"/>
    <mergeCell ref="C43:D43"/>
    <mergeCell ref="F30:G30"/>
    <mergeCell ref="F31:G31"/>
    <mergeCell ref="F32:G32"/>
    <mergeCell ref="F33:G33"/>
    <mergeCell ref="G1:H1"/>
    <mergeCell ref="B16:H16"/>
    <mergeCell ref="B9:F9"/>
    <mergeCell ref="B10:F10"/>
    <mergeCell ref="B11:F11"/>
    <mergeCell ref="B12:F12"/>
    <mergeCell ref="B13:F13"/>
    <mergeCell ref="C45:D45"/>
    <mergeCell ref="C46:D46"/>
    <mergeCell ref="C24:D24"/>
    <mergeCell ref="A4:H4"/>
    <mergeCell ref="G2:H2"/>
    <mergeCell ref="B7:F7"/>
    <mergeCell ref="B8:F8"/>
    <mergeCell ref="C25:D25"/>
    <mergeCell ref="C26:D26"/>
    <mergeCell ref="C27:D27"/>
    <mergeCell ref="F17:H17"/>
    <mergeCell ref="F19:H19"/>
    <mergeCell ref="F24:G24"/>
    <mergeCell ref="A5:H5"/>
    <mergeCell ref="A3:H3"/>
    <mergeCell ref="B14:F14"/>
  </mergeCells>
  <phoneticPr fontId="6" type="noConversion"/>
  <printOptions horizontalCentered="1"/>
  <pageMargins left="0.70866141732283472" right="0.55118110236220474" top="0.31496062992125984" bottom="0.31496062992125984" header="0.31496062992125984" footer="0.31496062992125984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0"/>
  <sheetViews>
    <sheetView view="pageBreakPreview" zoomScaleNormal="100" zoomScaleSheetLayoutView="100" workbookViewId="0">
      <selection activeCell="B10" sqref="B10"/>
    </sheetView>
  </sheetViews>
  <sheetFormatPr defaultRowHeight="15.75"/>
  <cols>
    <col min="1" max="1" width="9.85546875" style="3" customWidth="1"/>
    <col min="2" max="2" width="48.140625" style="4" customWidth="1"/>
    <col min="3" max="5" width="20.85546875" style="4" customWidth="1"/>
    <col min="6" max="6" width="12.140625" style="4" customWidth="1"/>
    <col min="7" max="16384" width="9.140625" style="4"/>
  </cols>
  <sheetData>
    <row r="1" spans="1:6">
      <c r="D1" s="92" t="s">
        <v>183</v>
      </c>
    </row>
    <row r="2" spans="1:6" s="96" customFormat="1" ht="15.75" customHeight="1">
      <c r="A2" s="93" t="s">
        <v>106</v>
      </c>
      <c r="B2" s="144" t="s">
        <v>198</v>
      </c>
      <c r="D2" s="1220" t="s">
        <v>1298</v>
      </c>
      <c r="E2" s="1220"/>
      <c r="F2" s="145"/>
    </row>
    <row r="3" spans="1:6" s="96" customFormat="1" ht="15.75" customHeight="1">
      <c r="A3" s="93" t="s">
        <v>30</v>
      </c>
      <c r="B3" s="144" t="s">
        <v>198</v>
      </c>
      <c r="C3" s="146"/>
      <c r="D3" s="91" t="s">
        <v>13</v>
      </c>
      <c r="E3" s="91"/>
      <c r="F3" s="146"/>
    </row>
    <row r="4" spans="1:6" s="96" customFormat="1" ht="15.75" customHeight="1">
      <c r="D4" s="91" t="s">
        <v>1293</v>
      </c>
      <c r="E4" s="91"/>
    </row>
    <row r="5" spans="1:6" s="96" customFormat="1" ht="15.75" customHeight="1">
      <c r="D5" s="91"/>
      <c r="E5" s="91"/>
    </row>
    <row r="6" spans="1:6" s="96" customFormat="1" ht="18.75" customHeight="1">
      <c r="A6" s="1222" t="s">
        <v>249</v>
      </c>
      <c r="B6" s="1222"/>
      <c r="C6" s="1222"/>
      <c r="D6" s="1222"/>
      <c r="E6" s="1222"/>
      <c r="F6" s="1222"/>
    </row>
    <row r="8" spans="1:6" s="179" customFormat="1" ht="36" customHeight="1">
      <c r="A8" s="1236" t="s">
        <v>271</v>
      </c>
      <c r="B8" s="1238"/>
      <c r="C8" s="1238"/>
      <c r="D8" s="1238"/>
      <c r="E8" s="1238"/>
      <c r="F8" s="1238"/>
    </row>
    <row r="9" spans="1:6">
      <c r="A9" s="199"/>
      <c r="B9" s="173"/>
      <c r="C9" s="173"/>
      <c r="D9" s="173"/>
      <c r="E9" s="175"/>
      <c r="F9" s="175" t="s">
        <v>56</v>
      </c>
    </row>
    <row r="10" spans="1:6" ht="53.25" customHeight="1">
      <c r="A10" s="176" t="s">
        <v>14</v>
      </c>
      <c r="B10" s="15" t="s">
        <v>0</v>
      </c>
      <c r="C10" s="101" t="s">
        <v>246</v>
      </c>
      <c r="D10" s="101" t="s">
        <v>247</v>
      </c>
      <c r="E10" s="101" t="s">
        <v>248</v>
      </c>
      <c r="F10" s="101" t="s">
        <v>142</v>
      </c>
    </row>
    <row r="11" spans="1:6" s="6" customFormat="1" ht="12.75">
      <c r="A11" s="152">
        <v>1</v>
      </c>
      <c r="B11" s="152">
        <v>2</v>
      </c>
      <c r="C11" s="104">
        <v>3</v>
      </c>
      <c r="D11" s="103">
        <v>4</v>
      </c>
      <c r="E11" s="105">
        <v>5</v>
      </c>
      <c r="F11" s="103">
        <v>6</v>
      </c>
    </row>
    <row r="12" spans="1:6" ht="23.25" customHeight="1">
      <c r="A12" s="188" t="s">
        <v>143</v>
      </c>
      <c r="B12" s="17" t="s">
        <v>184</v>
      </c>
      <c r="C12" s="189"/>
      <c r="D12" s="19"/>
      <c r="E12" s="189"/>
      <c r="F12" s="24" t="e">
        <f>E12/D12*100</f>
        <v>#DIV/0!</v>
      </c>
    </row>
    <row r="13" spans="1:6" ht="23.25" customHeight="1">
      <c r="A13" s="188" t="s">
        <v>144</v>
      </c>
      <c r="B13" s="17" t="s">
        <v>145</v>
      </c>
      <c r="C13" s="28">
        <f>C14+C17</f>
        <v>0</v>
      </c>
      <c r="D13" s="28">
        <f>D14+D17</f>
        <v>0</v>
      </c>
      <c r="E13" s="28">
        <f>E14+E17</f>
        <v>0</v>
      </c>
      <c r="F13" s="20" t="e">
        <f t="shared" ref="F13:F29" si="0">E13/D13*100</f>
        <v>#DIV/0!</v>
      </c>
    </row>
    <row r="14" spans="1:6" ht="76.900000000000006" customHeight="1">
      <c r="A14" s="188" t="s">
        <v>146</v>
      </c>
      <c r="B14" s="22" t="s">
        <v>228</v>
      </c>
      <c r="C14" s="177">
        <f>C15+C16</f>
        <v>0</v>
      </c>
      <c r="D14" s="177">
        <f>D15+D16</f>
        <v>0</v>
      </c>
      <c r="E14" s="177">
        <f>E15+E16</f>
        <v>0</v>
      </c>
      <c r="F14" s="24" t="e">
        <f t="shared" si="0"/>
        <v>#DIV/0!</v>
      </c>
    </row>
    <row r="15" spans="1:6" ht="24.75" customHeight="1">
      <c r="A15" s="188" t="s">
        <v>148</v>
      </c>
      <c r="B15" s="190" t="s">
        <v>211</v>
      </c>
      <c r="C15" s="33"/>
      <c r="D15" s="26"/>
      <c r="E15" s="33"/>
      <c r="F15" s="24" t="e">
        <f t="shared" si="0"/>
        <v>#DIV/0!</v>
      </c>
    </row>
    <row r="16" spans="1:6" ht="24.75" customHeight="1">
      <c r="A16" s="188" t="s">
        <v>149</v>
      </c>
      <c r="B16" s="190" t="s">
        <v>212</v>
      </c>
      <c r="C16" s="33"/>
      <c r="D16" s="26"/>
      <c r="E16" s="33"/>
      <c r="F16" s="24" t="e">
        <f t="shared" si="0"/>
        <v>#DIV/0!</v>
      </c>
    </row>
    <row r="17" spans="1:6" ht="24.75" customHeight="1">
      <c r="A17" s="188" t="s">
        <v>153</v>
      </c>
      <c r="B17" s="22" t="s">
        <v>154</v>
      </c>
      <c r="C17" s="177">
        <f>C18+C19+C20</f>
        <v>0</v>
      </c>
      <c r="D17" s="177">
        <f>D18+D19+D20</f>
        <v>0</v>
      </c>
      <c r="E17" s="177">
        <f>E18+E19+E20</f>
        <v>0</v>
      </c>
      <c r="F17" s="24" t="e">
        <f t="shared" si="0"/>
        <v>#DIV/0!</v>
      </c>
    </row>
    <row r="18" spans="1:6" ht="24.75" customHeight="1">
      <c r="A18" s="188" t="s">
        <v>155</v>
      </c>
      <c r="B18" s="22" t="s">
        <v>213</v>
      </c>
      <c r="C18" s="33"/>
      <c r="D18" s="26"/>
      <c r="E18" s="33"/>
      <c r="F18" s="24" t="e">
        <f t="shared" si="0"/>
        <v>#DIV/0!</v>
      </c>
    </row>
    <row r="19" spans="1:6" ht="24.75" customHeight="1">
      <c r="A19" s="188" t="s">
        <v>156</v>
      </c>
      <c r="B19" s="22" t="s">
        <v>225</v>
      </c>
      <c r="C19" s="33"/>
      <c r="D19" s="26"/>
      <c r="E19" s="33"/>
      <c r="F19" s="24" t="e">
        <f t="shared" si="0"/>
        <v>#DIV/0!</v>
      </c>
    </row>
    <row r="20" spans="1:6" ht="24.75" customHeight="1">
      <c r="A20" s="32" t="s">
        <v>157</v>
      </c>
      <c r="B20" s="22" t="s">
        <v>226</v>
      </c>
      <c r="C20" s="33"/>
      <c r="D20" s="33"/>
      <c r="E20" s="33"/>
      <c r="F20" s="24" t="e">
        <f t="shared" si="0"/>
        <v>#DIV/0!</v>
      </c>
    </row>
    <row r="21" spans="1:6" ht="24.75" customHeight="1">
      <c r="A21" s="32"/>
      <c r="B21" s="17" t="s">
        <v>158</v>
      </c>
      <c r="C21" s="28">
        <f>C12+C13</f>
        <v>0</v>
      </c>
      <c r="D21" s="28">
        <f>D12+D13</f>
        <v>0</v>
      </c>
      <c r="E21" s="28">
        <f>E12+E13</f>
        <v>0</v>
      </c>
      <c r="F21" s="20" t="e">
        <f t="shared" si="0"/>
        <v>#DIV/0!</v>
      </c>
    </row>
    <row r="22" spans="1:6" ht="24.75" customHeight="1">
      <c r="A22" s="32" t="s">
        <v>159</v>
      </c>
      <c r="B22" s="17" t="s">
        <v>160</v>
      </c>
      <c r="C22" s="28">
        <f>C23+C26+C27</f>
        <v>0</v>
      </c>
      <c r="D22" s="28">
        <f>D23+D26+D27</f>
        <v>0</v>
      </c>
      <c r="E22" s="28">
        <f>E23+E26+E27</f>
        <v>0</v>
      </c>
      <c r="F22" s="20" t="e">
        <f t="shared" si="0"/>
        <v>#DIV/0!</v>
      </c>
    </row>
    <row r="23" spans="1:6" ht="24.75" customHeight="1">
      <c r="A23" s="32" t="s">
        <v>161</v>
      </c>
      <c r="B23" s="22" t="s">
        <v>162</v>
      </c>
      <c r="C23" s="200">
        <f>C24+C25</f>
        <v>0</v>
      </c>
      <c r="D23" s="200">
        <f>D24+D25</f>
        <v>0</v>
      </c>
      <c r="E23" s="200">
        <f>E24+E25</f>
        <v>0</v>
      </c>
      <c r="F23" s="24" t="e">
        <f t="shared" si="0"/>
        <v>#DIV/0!</v>
      </c>
    </row>
    <row r="24" spans="1:6" ht="24.75" customHeight="1">
      <c r="A24" s="32" t="s">
        <v>163</v>
      </c>
      <c r="B24" s="22" t="s">
        <v>210</v>
      </c>
      <c r="C24" s="33"/>
      <c r="D24" s="26"/>
      <c r="E24" s="33"/>
      <c r="F24" s="24" t="e">
        <f t="shared" si="0"/>
        <v>#DIV/0!</v>
      </c>
    </row>
    <row r="25" spans="1:6" ht="24.75" customHeight="1">
      <c r="A25" s="32" t="s">
        <v>164</v>
      </c>
      <c r="B25" s="193" t="s">
        <v>227</v>
      </c>
      <c r="C25" s="33"/>
      <c r="D25" s="26"/>
      <c r="E25" s="33"/>
      <c r="F25" s="24" t="e">
        <f t="shared" si="0"/>
        <v>#DIV/0!</v>
      </c>
    </row>
    <row r="26" spans="1:6" ht="24.75" customHeight="1">
      <c r="A26" s="32" t="s">
        <v>168</v>
      </c>
      <c r="B26" s="27" t="s">
        <v>169</v>
      </c>
      <c r="C26" s="26"/>
      <c r="D26" s="26"/>
      <c r="E26" s="26"/>
      <c r="F26" s="24" t="e">
        <f t="shared" si="0"/>
        <v>#DIV/0!</v>
      </c>
    </row>
    <row r="27" spans="1:6" ht="24.75" customHeight="1">
      <c r="A27" s="32" t="s">
        <v>170</v>
      </c>
      <c r="B27" s="27" t="s">
        <v>171</v>
      </c>
      <c r="C27" s="26"/>
      <c r="D27" s="26"/>
      <c r="E27" s="26"/>
      <c r="F27" s="24" t="e">
        <f t="shared" si="0"/>
        <v>#DIV/0!</v>
      </c>
    </row>
    <row r="28" spans="1:6" ht="24.75" customHeight="1">
      <c r="A28" s="32" t="s">
        <v>172</v>
      </c>
      <c r="B28" s="37" t="s">
        <v>188</v>
      </c>
      <c r="C28" s="28">
        <f>C12+C13-C22</f>
        <v>0</v>
      </c>
      <c r="D28" s="28">
        <f>D12+D13-D22</f>
        <v>0</v>
      </c>
      <c r="E28" s="28">
        <f>E12+E13-E22</f>
        <v>0</v>
      </c>
      <c r="F28" s="20" t="e">
        <f t="shared" si="0"/>
        <v>#DIV/0!</v>
      </c>
    </row>
    <row r="29" spans="1:6" ht="24.75" customHeight="1">
      <c r="A29" s="32"/>
      <c r="B29" s="17" t="s">
        <v>173</v>
      </c>
      <c r="C29" s="28">
        <f>C22+C28</f>
        <v>0</v>
      </c>
      <c r="D29" s="28">
        <f>D22+D28</f>
        <v>0</v>
      </c>
      <c r="E29" s="28">
        <f>E22+E28</f>
        <v>0</v>
      </c>
      <c r="F29" s="20" t="e">
        <f t="shared" si="0"/>
        <v>#DIV/0!</v>
      </c>
    </row>
    <row r="30" spans="1:6" s="196" customFormat="1" ht="24" customHeight="1">
      <c r="A30" s="194"/>
      <c r="B30" s="195" t="s">
        <v>140</v>
      </c>
    </row>
    <row r="31" spans="1:6" s="196" customFormat="1" ht="19.5" customHeight="1">
      <c r="A31" s="196" t="s">
        <v>280</v>
      </c>
      <c r="B31" s="197"/>
    </row>
    <row r="32" spans="1:6" s="196" customFormat="1" ht="19.5" customHeight="1">
      <c r="A32" s="198"/>
    </row>
    <row r="33" spans="1:16" s="261" customFormat="1" ht="16.5" customHeight="1">
      <c r="A33" s="249"/>
      <c r="B33" s="299" t="s">
        <v>275</v>
      </c>
      <c r="C33" s="293"/>
      <c r="D33" s="293"/>
      <c r="E33" s="293"/>
      <c r="F33" s="293"/>
      <c r="G33" s="244"/>
      <c r="H33" s="244"/>
      <c r="I33" s="244"/>
      <c r="J33" s="244"/>
      <c r="K33" s="244"/>
      <c r="L33" s="244"/>
      <c r="M33" s="244"/>
      <c r="N33" s="244"/>
      <c r="O33" s="244"/>
      <c r="P33" s="249"/>
    </row>
    <row r="34" spans="1:16" s="112" customFormat="1" ht="14.25" customHeight="1">
      <c r="A34" s="253"/>
      <c r="B34" s="298"/>
      <c r="C34" s="298"/>
      <c r="D34" s="253"/>
      <c r="E34" s="253"/>
      <c r="F34" s="253"/>
      <c r="G34" s="253"/>
    </row>
    <row r="35" spans="1:16" s="112" customFormat="1" ht="14.25" customHeight="1">
      <c r="A35" s="253"/>
      <c r="B35" s="306" t="s">
        <v>193</v>
      </c>
      <c r="D35" s="1154" t="s">
        <v>76</v>
      </c>
      <c r="E35" s="1154"/>
      <c r="F35" s="91"/>
      <c r="G35" s="253"/>
      <c r="H35" s="1168"/>
      <c r="I35" s="1168"/>
      <c r="J35" s="1168"/>
      <c r="K35" s="1168"/>
      <c r="L35" s="1168"/>
      <c r="M35" s="253"/>
      <c r="N35" s="253"/>
      <c r="O35" s="253"/>
    </row>
    <row r="36" spans="1:16" s="112" customFormat="1" ht="14.25" customHeight="1">
      <c r="A36" s="253"/>
      <c r="B36" s="307"/>
      <c r="C36" s="308"/>
      <c r="D36" s="283"/>
      <c r="E36" s="285"/>
      <c r="F36" s="286"/>
      <c r="G36" s="253"/>
      <c r="I36" s="91"/>
      <c r="J36" s="91"/>
      <c r="K36" s="91"/>
      <c r="L36" s="91"/>
      <c r="M36" s="91"/>
      <c r="N36" s="91"/>
      <c r="O36" s="91"/>
    </row>
    <row r="37" spans="1:16" s="112" customFormat="1" ht="14.25" customHeight="1">
      <c r="A37" s="253"/>
      <c r="B37" s="309"/>
      <c r="C37" s="308"/>
      <c r="D37" s="286"/>
      <c r="E37" s="287"/>
      <c r="F37" s="286"/>
      <c r="G37" s="253"/>
      <c r="I37" s="91"/>
      <c r="J37" s="91"/>
      <c r="K37" s="91"/>
      <c r="L37" s="91"/>
      <c r="M37" s="91"/>
      <c r="N37" s="91"/>
      <c r="O37" s="91"/>
    </row>
    <row r="38" spans="1:16" s="112" customFormat="1" ht="14.25" customHeight="1">
      <c r="A38" s="253"/>
      <c r="B38" s="309"/>
      <c r="C38" s="308"/>
      <c r="D38" s="286"/>
      <c r="E38" s="287"/>
      <c r="F38" s="286"/>
      <c r="G38" s="253"/>
      <c r="I38" s="91"/>
      <c r="J38" s="91"/>
      <c r="K38" s="91"/>
      <c r="L38" s="91"/>
      <c r="M38" s="91"/>
      <c r="N38" s="91"/>
      <c r="O38" s="91"/>
    </row>
    <row r="39" spans="1:16" s="112" customFormat="1" ht="14.25" customHeight="1">
      <c r="A39" s="253"/>
      <c r="B39" s="309"/>
      <c r="C39" s="308"/>
      <c r="D39" s="286"/>
      <c r="E39" s="287"/>
      <c r="F39" s="286"/>
      <c r="G39" s="253"/>
      <c r="I39" s="91"/>
      <c r="J39" s="91"/>
      <c r="K39" s="91"/>
      <c r="L39" s="91"/>
      <c r="M39" s="91"/>
      <c r="N39" s="91"/>
      <c r="O39" s="91"/>
    </row>
    <row r="40" spans="1:16" s="112" customFormat="1" ht="14.25" customHeight="1">
      <c r="A40" s="253"/>
      <c r="B40" s="309"/>
      <c r="C40" s="308"/>
      <c r="D40" s="286"/>
      <c r="E40" s="287"/>
      <c r="F40" s="286"/>
      <c r="G40" s="253"/>
      <c r="I40" s="91"/>
      <c r="J40" s="91"/>
      <c r="K40" s="91"/>
      <c r="L40" s="91"/>
      <c r="M40" s="91"/>
      <c r="N40" s="91"/>
      <c r="O40" s="91"/>
    </row>
    <row r="41" spans="1:16" s="112" customFormat="1" ht="14.25" customHeight="1">
      <c r="A41" s="253"/>
      <c r="B41" s="309"/>
      <c r="C41" s="308"/>
      <c r="D41" s="286"/>
      <c r="E41" s="287"/>
      <c r="F41" s="286"/>
      <c r="G41" s="253"/>
      <c r="I41" s="91"/>
      <c r="J41" s="91"/>
      <c r="K41" s="91"/>
      <c r="L41" s="91"/>
      <c r="M41" s="91"/>
      <c r="N41" s="91"/>
      <c r="O41" s="91"/>
    </row>
    <row r="42" spans="1:16" s="112" customFormat="1" ht="14.25" customHeight="1">
      <c r="A42" s="253"/>
      <c r="B42" s="309"/>
      <c r="C42" s="308"/>
      <c r="D42" s="286"/>
      <c r="E42" s="287"/>
      <c r="F42" s="286"/>
      <c r="G42" s="253"/>
      <c r="I42" s="91"/>
      <c r="J42" s="91"/>
      <c r="K42" s="91"/>
      <c r="L42" s="91"/>
      <c r="M42" s="91"/>
      <c r="N42" s="91"/>
      <c r="O42" s="91"/>
    </row>
    <row r="43" spans="1:16" s="112" customFormat="1" ht="14.25" customHeight="1">
      <c r="A43" s="253"/>
      <c r="B43" s="309"/>
      <c r="C43" s="308"/>
      <c r="D43" s="286"/>
      <c r="E43" s="287"/>
      <c r="F43" s="286"/>
      <c r="G43" s="253"/>
      <c r="H43" s="91"/>
      <c r="I43" s="91"/>
      <c r="J43" s="91"/>
      <c r="K43" s="91"/>
      <c r="L43" s="91"/>
      <c r="M43" s="91"/>
      <c r="N43" s="91"/>
      <c r="O43" s="91"/>
    </row>
    <row r="44" spans="1:16" s="112" customFormat="1" ht="14.25" customHeight="1">
      <c r="A44" s="253"/>
      <c r="B44" s="309"/>
      <c r="C44" s="308"/>
      <c r="D44" s="286"/>
      <c r="E44" s="287"/>
      <c r="F44" s="286"/>
      <c r="G44" s="253"/>
      <c r="H44" s="91"/>
      <c r="I44" s="91"/>
      <c r="J44" s="91"/>
      <c r="K44" s="91"/>
      <c r="L44" s="91"/>
      <c r="M44" s="91"/>
      <c r="N44" s="91"/>
      <c r="O44" s="91"/>
    </row>
    <row r="45" spans="1:16" s="112" customFormat="1" ht="14.25" customHeight="1">
      <c r="A45" s="253"/>
      <c r="B45" s="309"/>
      <c r="C45" s="308"/>
      <c r="D45" s="286"/>
      <c r="E45" s="287"/>
      <c r="F45" s="286"/>
      <c r="G45" s="253"/>
      <c r="H45" s="91"/>
      <c r="I45" s="91"/>
      <c r="J45" s="91"/>
      <c r="K45" s="91"/>
      <c r="L45" s="91"/>
      <c r="M45" s="91"/>
      <c r="N45" s="91"/>
      <c r="O45" s="91"/>
    </row>
    <row r="46" spans="1:16" s="112" customFormat="1" ht="14.25" customHeight="1">
      <c r="A46" s="253"/>
      <c r="B46" s="309"/>
      <c r="C46" s="308"/>
      <c r="D46" s="286"/>
      <c r="E46" s="287"/>
      <c r="F46" s="286"/>
      <c r="G46" s="253"/>
      <c r="H46" s="91"/>
      <c r="I46" s="91"/>
      <c r="J46" s="91"/>
      <c r="K46" s="91"/>
      <c r="L46" s="91"/>
      <c r="M46" s="91"/>
      <c r="N46" s="91"/>
      <c r="O46" s="91"/>
    </row>
    <row r="47" spans="1:16" s="112" customFormat="1" ht="14.25" customHeight="1">
      <c r="A47" s="253"/>
      <c r="B47" s="310"/>
      <c r="C47" s="308"/>
      <c r="D47" s="288"/>
      <c r="E47" s="290"/>
      <c r="F47" s="286"/>
      <c r="G47" s="253"/>
      <c r="H47" s="91"/>
      <c r="I47" s="91"/>
      <c r="J47" s="91"/>
      <c r="K47" s="91"/>
      <c r="L47" s="91"/>
      <c r="M47" s="91"/>
      <c r="N47" s="91"/>
      <c r="O47" s="91"/>
    </row>
    <row r="48" spans="1:16" s="112" customFormat="1" ht="14.25" customHeight="1">
      <c r="A48" s="253"/>
      <c r="B48" s="294" t="s">
        <v>103</v>
      </c>
      <c r="C48" s="294"/>
      <c r="D48" s="294" t="s">
        <v>103</v>
      </c>
      <c r="E48" s="294"/>
      <c r="F48" s="294"/>
      <c r="G48" s="253"/>
      <c r="H48" s="1165"/>
      <c r="I48" s="1163"/>
      <c r="J48" s="1163"/>
      <c r="K48" s="1163"/>
      <c r="L48" s="1163"/>
      <c r="M48" s="91"/>
      <c r="N48" s="294"/>
      <c r="O48" s="294"/>
    </row>
    <row r="49" spans="1:7" s="112" customFormat="1" ht="14.25" customHeight="1">
      <c r="A49" s="253"/>
      <c r="B49" s="298"/>
      <c r="C49" s="298"/>
      <c r="D49" s="253"/>
      <c r="E49" s="253"/>
      <c r="F49" s="253"/>
      <c r="G49" s="253"/>
    </row>
    <row r="50" spans="1:7" s="112" customFormat="1" ht="14.25" customHeight="1">
      <c r="A50" s="253"/>
      <c r="B50" s="298"/>
      <c r="C50" s="298"/>
      <c r="D50" s="253"/>
      <c r="E50" s="253"/>
      <c r="F50" s="253"/>
      <c r="G50" s="253"/>
    </row>
  </sheetData>
  <mergeCells count="6">
    <mergeCell ref="H48:L48"/>
    <mergeCell ref="D2:E2"/>
    <mergeCell ref="A6:F6"/>
    <mergeCell ref="A8:F8"/>
    <mergeCell ref="D35:E35"/>
    <mergeCell ref="H35:L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46"/>
  <sheetViews>
    <sheetView view="pageBreakPreview" zoomScaleNormal="100" zoomScaleSheetLayoutView="100" workbookViewId="0">
      <selection activeCell="D14" sqref="D14"/>
    </sheetView>
  </sheetViews>
  <sheetFormatPr defaultRowHeight="15.75"/>
  <cols>
    <col min="1" max="1" width="8.5703125" style="3" customWidth="1"/>
    <col min="2" max="2" width="50.7109375" style="4" customWidth="1"/>
    <col min="3" max="5" width="21.140625" style="4" customWidth="1"/>
    <col min="6" max="6" width="11.28515625" style="4" customWidth="1"/>
    <col min="7" max="16384" width="9.140625" style="4"/>
  </cols>
  <sheetData>
    <row r="1" spans="1:6">
      <c r="D1" s="92" t="s">
        <v>185</v>
      </c>
    </row>
    <row r="2" spans="1:6" s="96" customFormat="1" ht="15.75" customHeight="1">
      <c r="A2" s="93" t="s">
        <v>106</v>
      </c>
      <c r="B2" s="144" t="s">
        <v>197</v>
      </c>
      <c r="D2" s="1220" t="s">
        <v>1299</v>
      </c>
      <c r="E2" s="1220"/>
      <c r="F2" s="145"/>
    </row>
    <row r="3" spans="1:6" s="96" customFormat="1" ht="15.75" customHeight="1">
      <c r="A3" s="93" t="s">
        <v>30</v>
      </c>
      <c r="B3" s="144" t="s">
        <v>197</v>
      </c>
      <c r="C3" s="146"/>
      <c r="D3" s="91" t="s">
        <v>13</v>
      </c>
      <c r="E3" s="91"/>
      <c r="F3" s="146"/>
    </row>
    <row r="4" spans="1:6" s="96" customFormat="1" ht="15.75" customHeight="1">
      <c r="D4" s="91" t="s">
        <v>1293</v>
      </c>
      <c r="E4" s="91"/>
    </row>
    <row r="5" spans="1:6" s="96" customFormat="1" ht="15.75" customHeight="1">
      <c r="D5" s="91"/>
      <c r="E5" s="91"/>
    </row>
    <row r="6" spans="1:6" s="96" customFormat="1" ht="18.75" customHeight="1">
      <c r="A6" s="1222" t="s">
        <v>249</v>
      </c>
      <c r="B6" s="1222"/>
      <c r="C6" s="1222"/>
      <c r="D6" s="1222"/>
      <c r="E6" s="1222"/>
      <c r="F6" s="1222"/>
    </row>
    <row r="8" spans="1:6" s="179" customFormat="1" ht="36.75" customHeight="1">
      <c r="A8" s="1236" t="s">
        <v>272</v>
      </c>
      <c r="B8" s="1238"/>
      <c r="C8" s="1238"/>
      <c r="D8" s="1238"/>
      <c r="E8" s="1238"/>
      <c r="F8" s="1238"/>
    </row>
    <row r="9" spans="1:6">
      <c r="A9" s="183"/>
      <c r="B9" s="173"/>
      <c r="C9" s="173"/>
      <c r="D9" s="173"/>
      <c r="E9" s="175"/>
      <c r="F9" s="175" t="s">
        <v>56</v>
      </c>
    </row>
    <row r="10" spans="1:6" ht="53.25" customHeight="1">
      <c r="A10" s="176" t="s">
        <v>14</v>
      </c>
      <c r="B10" s="15" t="s">
        <v>0</v>
      </c>
      <c r="C10" s="101" t="s">
        <v>246</v>
      </c>
      <c r="D10" s="101" t="s">
        <v>247</v>
      </c>
      <c r="E10" s="101" t="s">
        <v>248</v>
      </c>
      <c r="F10" s="101" t="s">
        <v>142</v>
      </c>
    </row>
    <row r="11" spans="1:6" s="6" customFormat="1" ht="12.75">
      <c r="A11" s="152">
        <v>1</v>
      </c>
      <c r="B11" s="152">
        <v>2</v>
      </c>
      <c r="C11" s="104">
        <v>3</v>
      </c>
      <c r="D11" s="103">
        <v>4</v>
      </c>
      <c r="E11" s="105">
        <v>5</v>
      </c>
      <c r="F11" s="103">
        <v>6</v>
      </c>
    </row>
    <row r="12" spans="1:6" ht="22.5" customHeight="1">
      <c r="A12" s="188" t="s">
        <v>143</v>
      </c>
      <c r="B12" s="17" t="s">
        <v>184</v>
      </c>
      <c r="C12" s="189"/>
      <c r="D12" s="19"/>
      <c r="E12" s="189"/>
      <c r="F12" s="20" t="e">
        <f>E12/D12*100</f>
        <v>#DIV/0!</v>
      </c>
    </row>
    <row r="13" spans="1:6" ht="22.5" customHeight="1">
      <c r="A13" s="188" t="s">
        <v>144</v>
      </c>
      <c r="B13" s="17" t="s">
        <v>145</v>
      </c>
      <c r="C13" s="28">
        <f>C14+C15</f>
        <v>0</v>
      </c>
      <c r="D13" s="28">
        <f>D14+D15</f>
        <v>0</v>
      </c>
      <c r="E13" s="28">
        <f>E14+E15</f>
        <v>0</v>
      </c>
      <c r="F13" s="20" t="e">
        <f t="shared" ref="F13:F27" si="0">E13/D13*100</f>
        <v>#DIV/0!</v>
      </c>
    </row>
    <row r="14" spans="1:6" ht="54" customHeight="1">
      <c r="A14" s="188" t="s">
        <v>146</v>
      </c>
      <c r="B14" s="22" t="s">
        <v>186</v>
      </c>
      <c r="C14" s="33"/>
      <c r="D14" s="26"/>
      <c r="E14" s="33"/>
      <c r="F14" s="24" t="e">
        <f t="shared" si="0"/>
        <v>#DIV/0!</v>
      </c>
    </row>
    <row r="15" spans="1:6" ht="24" customHeight="1">
      <c r="A15" s="188" t="s">
        <v>153</v>
      </c>
      <c r="B15" s="22" t="s">
        <v>154</v>
      </c>
      <c r="C15" s="177">
        <f>C16+C17+C18</f>
        <v>0</v>
      </c>
      <c r="D15" s="177">
        <f>D16+D17+D18</f>
        <v>0</v>
      </c>
      <c r="E15" s="177">
        <f>E16+E17+E18</f>
        <v>0</v>
      </c>
      <c r="F15" s="24" t="e">
        <f t="shared" si="0"/>
        <v>#DIV/0!</v>
      </c>
    </row>
    <row r="16" spans="1:6" ht="24" customHeight="1">
      <c r="A16" s="188" t="s">
        <v>155</v>
      </c>
      <c r="B16" s="22" t="s">
        <v>213</v>
      </c>
      <c r="C16" s="33"/>
      <c r="D16" s="26"/>
      <c r="E16" s="33"/>
      <c r="F16" s="24" t="e">
        <f t="shared" si="0"/>
        <v>#DIV/0!</v>
      </c>
    </row>
    <row r="17" spans="1:16" ht="24" customHeight="1">
      <c r="A17" s="188" t="s">
        <v>156</v>
      </c>
      <c r="B17" s="22" t="s">
        <v>214</v>
      </c>
      <c r="C17" s="33"/>
      <c r="D17" s="26"/>
      <c r="E17" s="33"/>
      <c r="F17" s="24" t="e">
        <f t="shared" si="0"/>
        <v>#DIV/0!</v>
      </c>
      <c r="G17" s="36"/>
    </row>
    <row r="18" spans="1:16" ht="24" customHeight="1">
      <c r="A18" s="32" t="s">
        <v>157</v>
      </c>
      <c r="B18" s="22" t="s">
        <v>215</v>
      </c>
      <c r="C18" s="33"/>
      <c r="D18" s="33"/>
      <c r="E18" s="33"/>
      <c r="F18" s="24" t="e">
        <f t="shared" si="0"/>
        <v>#DIV/0!</v>
      </c>
      <c r="G18" s="36"/>
    </row>
    <row r="19" spans="1:16" ht="24" customHeight="1">
      <c r="A19" s="32"/>
      <c r="B19" s="17" t="s">
        <v>158</v>
      </c>
      <c r="C19" s="28">
        <f>C12+C13</f>
        <v>0</v>
      </c>
      <c r="D19" s="28">
        <f>D12+D13</f>
        <v>0</v>
      </c>
      <c r="E19" s="28">
        <f>E12+E13</f>
        <v>0</v>
      </c>
      <c r="F19" s="20" t="e">
        <f t="shared" si="0"/>
        <v>#DIV/0!</v>
      </c>
      <c r="G19" s="34"/>
    </row>
    <row r="20" spans="1:16" ht="24" customHeight="1">
      <c r="A20" s="32" t="s">
        <v>159</v>
      </c>
      <c r="B20" s="17" t="s">
        <v>160</v>
      </c>
      <c r="C20" s="28">
        <f>C21+C24+C25</f>
        <v>0</v>
      </c>
      <c r="D20" s="28">
        <f>D21+D24+D25</f>
        <v>0</v>
      </c>
      <c r="E20" s="28">
        <f>E21+E24+E25</f>
        <v>0</v>
      </c>
      <c r="F20" s="20" t="e">
        <f t="shared" si="0"/>
        <v>#DIV/0!</v>
      </c>
      <c r="G20" s="191"/>
    </row>
    <row r="21" spans="1:16" ht="24" customHeight="1">
      <c r="A21" s="32" t="s">
        <v>161</v>
      </c>
      <c r="B21" s="22" t="s">
        <v>162</v>
      </c>
      <c r="C21" s="177">
        <f>C22+C23</f>
        <v>0</v>
      </c>
      <c r="D21" s="177">
        <f>D22+D23</f>
        <v>0</v>
      </c>
      <c r="E21" s="177">
        <f>E22+E23</f>
        <v>0</v>
      </c>
      <c r="F21" s="24" t="e">
        <f t="shared" si="0"/>
        <v>#DIV/0!</v>
      </c>
      <c r="G21" s="191"/>
    </row>
    <row r="22" spans="1:16" ht="24" customHeight="1">
      <c r="A22" s="32" t="s">
        <v>163</v>
      </c>
      <c r="B22" s="22" t="s">
        <v>210</v>
      </c>
      <c r="C22" s="33"/>
      <c r="D22" s="26"/>
      <c r="E22" s="33"/>
      <c r="F22" s="24" t="e">
        <f t="shared" si="0"/>
        <v>#DIV/0!</v>
      </c>
      <c r="G22" s="191"/>
    </row>
    <row r="23" spans="1:16" ht="24" customHeight="1">
      <c r="A23" s="32" t="s">
        <v>164</v>
      </c>
      <c r="B23" s="193" t="s">
        <v>224</v>
      </c>
      <c r="C23" s="33"/>
      <c r="D23" s="26"/>
      <c r="E23" s="33"/>
      <c r="F23" s="24" t="e">
        <f t="shared" si="0"/>
        <v>#DIV/0!</v>
      </c>
      <c r="G23" s="191"/>
    </row>
    <row r="24" spans="1:16" ht="24" customHeight="1">
      <c r="A24" s="32" t="s">
        <v>168</v>
      </c>
      <c r="B24" s="27" t="s">
        <v>169</v>
      </c>
      <c r="C24" s="26"/>
      <c r="D24" s="26"/>
      <c r="E24" s="26"/>
      <c r="F24" s="24" t="e">
        <f t="shared" si="0"/>
        <v>#DIV/0!</v>
      </c>
      <c r="G24" s="34"/>
    </row>
    <row r="25" spans="1:16" ht="24" customHeight="1">
      <c r="A25" s="32" t="s">
        <v>170</v>
      </c>
      <c r="B25" s="27" t="s">
        <v>171</v>
      </c>
      <c r="C25" s="26"/>
      <c r="D25" s="26"/>
      <c r="E25" s="26"/>
      <c r="F25" s="24" t="e">
        <f t="shared" si="0"/>
        <v>#DIV/0!</v>
      </c>
      <c r="G25" s="36"/>
    </row>
    <row r="26" spans="1:16" ht="24" customHeight="1">
      <c r="A26" s="32" t="s">
        <v>172</v>
      </c>
      <c r="B26" s="37" t="s">
        <v>188</v>
      </c>
      <c r="C26" s="28">
        <f>C12+C13-C20</f>
        <v>0</v>
      </c>
      <c r="D26" s="28">
        <f>D12+D13-D20</f>
        <v>0</v>
      </c>
      <c r="E26" s="28">
        <f>E12+E13-E20</f>
        <v>0</v>
      </c>
      <c r="F26" s="20" t="e">
        <f t="shared" si="0"/>
        <v>#DIV/0!</v>
      </c>
      <c r="G26" s="36"/>
    </row>
    <row r="27" spans="1:16" ht="24" customHeight="1">
      <c r="A27" s="32"/>
      <c r="B27" s="17" t="s">
        <v>173</v>
      </c>
      <c r="C27" s="21">
        <f>C20+C26</f>
        <v>0</v>
      </c>
      <c r="D27" s="21">
        <f>D20+D26</f>
        <v>0</v>
      </c>
      <c r="E27" s="21">
        <f>E20+E26</f>
        <v>0</v>
      </c>
      <c r="F27" s="20" t="e">
        <f t="shared" si="0"/>
        <v>#DIV/0!</v>
      </c>
    </row>
    <row r="28" spans="1:16" s="196" customFormat="1" ht="24" customHeight="1">
      <c r="A28" s="194"/>
      <c r="B28" s="195" t="s">
        <v>140</v>
      </c>
    </row>
    <row r="29" spans="1:16" s="196" customFormat="1" ht="19.5" customHeight="1">
      <c r="A29" s="196" t="s">
        <v>280</v>
      </c>
      <c r="B29" s="197"/>
    </row>
    <row r="30" spans="1:16" s="196" customFormat="1" ht="19.5" customHeight="1">
      <c r="A30" s="198"/>
    </row>
    <row r="31" spans="1:16" s="261" customFormat="1" ht="14.25" customHeight="1">
      <c r="A31" s="249"/>
      <c r="B31" s="299" t="s">
        <v>275</v>
      </c>
      <c r="C31" s="293"/>
      <c r="D31" s="293"/>
      <c r="E31" s="293"/>
      <c r="F31" s="293"/>
      <c r="G31" s="244"/>
      <c r="H31" s="244"/>
      <c r="I31" s="244"/>
      <c r="J31" s="244"/>
      <c r="K31" s="244"/>
      <c r="L31" s="244"/>
      <c r="M31" s="244"/>
      <c r="N31" s="244"/>
      <c r="O31" s="244"/>
      <c r="P31" s="249"/>
    </row>
    <row r="32" spans="1:16" s="112" customFormat="1" ht="14.25" customHeight="1">
      <c r="A32" s="253"/>
      <c r="B32" s="298"/>
      <c r="C32" s="298"/>
      <c r="D32" s="253"/>
      <c r="E32" s="253"/>
      <c r="F32" s="253"/>
      <c r="G32" s="253"/>
    </row>
    <row r="33" spans="1:15" s="112" customFormat="1" ht="14.25" customHeight="1">
      <c r="A33" s="253"/>
      <c r="B33" s="306" t="s">
        <v>193</v>
      </c>
      <c r="D33" s="1154" t="s">
        <v>76</v>
      </c>
      <c r="E33" s="1154"/>
      <c r="F33" s="91"/>
      <c r="G33" s="253"/>
      <c r="H33" s="1168"/>
      <c r="I33" s="1168"/>
      <c r="J33" s="1168"/>
      <c r="K33" s="1168"/>
      <c r="L33" s="1168"/>
      <c r="M33" s="253"/>
      <c r="N33" s="253"/>
      <c r="O33" s="253"/>
    </row>
    <row r="34" spans="1:15" s="112" customFormat="1" ht="14.25" customHeight="1">
      <c r="A34" s="253"/>
      <c r="B34" s="307"/>
      <c r="C34" s="308"/>
      <c r="D34" s="283"/>
      <c r="E34" s="285"/>
      <c r="F34" s="286"/>
      <c r="G34" s="253"/>
      <c r="I34" s="91"/>
      <c r="J34" s="91"/>
      <c r="K34" s="91"/>
      <c r="L34" s="91"/>
      <c r="M34" s="91"/>
      <c r="N34" s="91"/>
      <c r="O34" s="91"/>
    </row>
    <row r="35" spans="1:15" s="112" customFormat="1" ht="14.25" customHeight="1">
      <c r="A35" s="253"/>
      <c r="B35" s="309"/>
      <c r="C35" s="308"/>
      <c r="D35" s="286"/>
      <c r="E35" s="287"/>
      <c r="F35" s="286"/>
      <c r="G35" s="253"/>
      <c r="I35" s="91"/>
      <c r="J35" s="91"/>
      <c r="K35" s="91"/>
      <c r="L35" s="91"/>
      <c r="M35" s="91"/>
      <c r="N35" s="91"/>
      <c r="O35" s="91"/>
    </row>
    <row r="36" spans="1:15" s="112" customFormat="1" ht="14.25" customHeight="1">
      <c r="A36" s="253"/>
      <c r="B36" s="309"/>
      <c r="C36" s="308"/>
      <c r="D36" s="286"/>
      <c r="E36" s="287"/>
      <c r="F36" s="286"/>
      <c r="G36" s="253"/>
      <c r="I36" s="91"/>
      <c r="J36" s="91"/>
      <c r="K36" s="91"/>
      <c r="L36" s="91"/>
      <c r="M36" s="91"/>
      <c r="N36" s="91"/>
      <c r="O36" s="91"/>
    </row>
    <row r="37" spans="1:15" s="112" customFormat="1" ht="14.25" customHeight="1">
      <c r="A37" s="253"/>
      <c r="B37" s="309"/>
      <c r="C37" s="308"/>
      <c r="D37" s="286"/>
      <c r="E37" s="287"/>
      <c r="F37" s="286"/>
      <c r="G37" s="253"/>
      <c r="I37" s="91"/>
      <c r="J37" s="91"/>
      <c r="K37" s="91"/>
      <c r="L37" s="91"/>
      <c r="M37" s="91"/>
      <c r="N37" s="91"/>
      <c r="O37" s="91"/>
    </row>
    <row r="38" spans="1:15" s="112" customFormat="1" ht="14.25" customHeight="1">
      <c r="A38" s="253"/>
      <c r="B38" s="309"/>
      <c r="C38" s="308"/>
      <c r="D38" s="286"/>
      <c r="E38" s="287"/>
      <c r="F38" s="286"/>
      <c r="G38" s="253"/>
      <c r="I38" s="91"/>
      <c r="J38" s="91"/>
      <c r="K38" s="91"/>
      <c r="L38" s="91"/>
      <c r="M38" s="91"/>
      <c r="N38" s="91"/>
      <c r="O38" s="91"/>
    </row>
    <row r="39" spans="1:15" s="112" customFormat="1" ht="14.25" customHeight="1">
      <c r="A39" s="253"/>
      <c r="B39" s="309"/>
      <c r="C39" s="308"/>
      <c r="D39" s="286"/>
      <c r="E39" s="287"/>
      <c r="F39" s="286"/>
      <c r="G39" s="253"/>
      <c r="I39" s="91"/>
      <c r="J39" s="91"/>
      <c r="K39" s="91"/>
      <c r="L39" s="91"/>
      <c r="M39" s="91"/>
      <c r="N39" s="91"/>
      <c r="O39" s="91"/>
    </row>
    <row r="40" spans="1:15" s="112" customFormat="1" ht="14.25" customHeight="1">
      <c r="A40" s="253"/>
      <c r="B40" s="309"/>
      <c r="C40" s="308"/>
      <c r="D40" s="286"/>
      <c r="E40" s="287"/>
      <c r="F40" s="286"/>
      <c r="G40" s="253"/>
      <c r="H40" s="91"/>
      <c r="I40" s="91"/>
      <c r="J40" s="91"/>
      <c r="K40" s="91"/>
      <c r="L40" s="91"/>
      <c r="M40" s="91"/>
      <c r="N40" s="91"/>
      <c r="O40" s="91"/>
    </row>
    <row r="41" spans="1:15" s="112" customFormat="1" ht="14.25" customHeight="1">
      <c r="A41" s="253"/>
      <c r="B41" s="309"/>
      <c r="C41" s="308"/>
      <c r="D41" s="286"/>
      <c r="E41" s="287"/>
      <c r="F41" s="286"/>
      <c r="G41" s="253"/>
      <c r="H41" s="91"/>
      <c r="I41" s="91"/>
      <c r="J41" s="91"/>
      <c r="K41" s="91"/>
      <c r="L41" s="91"/>
      <c r="M41" s="91"/>
      <c r="N41" s="91"/>
      <c r="O41" s="91"/>
    </row>
    <row r="42" spans="1:15" s="112" customFormat="1" ht="14.25" customHeight="1">
      <c r="A42" s="253"/>
      <c r="B42" s="309"/>
      <c r="C42" s="308"/>
      <c r="D42" s="286"/>
      <c r="E42" s="287"/>
      <c r="F42" s="286"/>
      <c r="G42" s="253"/>
      <c r="H42" s="91"/>
      <c r="I42" s="91"/>
      <c r="J42" s="91"/>
      <c r="K42" s="91"/>
      <c r="L42" s="91"/>
      <c r="M42" s="91"/>
      <c r="N42" s="91"/>
      <c r="O42" s="91"/>
    </row>
    <row r="43" spans="1:15" s="112" customFormat="1" ht="14.25" customHeight="1">
      <c r="A43" s="253"/>
      <c r="B43" s="309"/>
      <c r="C43" s="308"/>
      <c r="D43" s="286"/>
      <c r="E43" s="287"/>
      <c r="F43" s="286"/>
      <c r="G43" s="253"/>
      <c r="H43" s="91"/>
      <c r="I43" s="91"/>
      <c r="J43" s="91"/>
      <c r="K43" s="91"/>
      <c r="L43" s="91"/>
      <c r="M43" s="91"/>
      <c r="N43" s="91"/>
      <c r="O43" s="91"/>
    </row>
    <row r="44" spans="1:15" s="112" customFormat="1" ht="14.25" customHeight="1">
      <c r="A44" s="253"/>
      <c r="B44" s="310"/>
      <c r="C44" s="308"/>
      <c r="D44" s="288"/>
      <c r="E44" s="290"/>
      <c r="F44" s="286"/>
      <c r="G44" s="253"/>
      <c r="H44" s="91"/>
      <c r="I44" s="91"/>
      <c r="J44" s="91"/>
      <c r="K44" s="91"/>
      <c r="L44" s="91"/>
      <c r="M44" s="91"/>
      <c r="N44" s="91"/>
      <c r="O44" s="91"/>
    </row>
    <row r="45" spans="1:15" s="112" customFormat="1" ht="14.25" customHeight="1">
      <c r="A45" s="253"/>
      <c r="B45" s="294" t="s">
        <v>103</v>
      </c>
      <c r="C45" s="294"/>
      <c r="D45" s="294" t="s">
        <v>103</v>
      </c>
      <c r="E45" s="294"/>
      <c r="F45" s="294"/>
      <c r="G45" s="253"/>
      <c r="H45" s="1165"/>
      <c r="I45" s="1163"/>
      <c r="J45" s="1163"/>
      <c r="K45" s="1163"/>
      <c r="L45" s="1163"/>
      <c r="M45" s="91"/>
      <c r="N45" s="294"/>
      <c r="O45" s="294"/>
    </row>
    <row r="46" spans="1:15" s="112" customFormat="1" ht="14.25" customHeight="1">
      <c r="A46" s="253"/>
      <c r="B46" s="298"/>
      <c r="C46" s="298"/>
      <c r="D46" s="253"/>
      <c r="E46" s="253"/>
      <c r="F46" s="253"/>
      <c r="G46" s="253"/>
    </row>
  </sheetData>
  <mergeCells count="6">
    <mergeCell ref="H45:L45"/>
    <mergeCell ref="D2:E2"/>
    <mergeCell ref="A6:F6"/>
    <mergeCell ref="A8:F8"/>
    <mergeCell ref="D33:E33"/>
    <mergeCell ref="H33:L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1"/>
  <sheetViews>
    <sheetView view="pageBreakPreview" zoomScaleNormal="100" workbookViewId="0">
      <selection activeCell="B12" sqref="B12"/>
    </sheetView>
  </sheetViews>
  <sheetFormatPr defaultColWidth="11.5703125" defaultRowHeight="15.75"/>
  <cols>
    <col min="1" max="1" width="10" style="10" customWidth="1"/>
    <col min="2" max="2" width="37.42578125" style="10" customWidth="1"/>
    <col min="3" max="4" width="21" style="10" customWidth="1"/>
    <col min="5" max="5" width="21" style="11" customWidth="1"/>
    <col min="6" max="6" width="13.42578125" style="12" customWidth="1"/>
    <col min="7" max="16384" width="11.5703125" style="10"/>
  </cols>
  <sheetData>
    <row r="1" spans="1:7" s="7" customFormat="1" ht="20.25" customHeight="1">
      <c r="A1" s="1239"/>
      <c r="B1" s="1239"/>
      <c r="D1" s="1240" t="s">
        <v>187</v>
      </c>
      <c r="E1" s="1240"/>
      <c r="F1" s="1240"/>
      <c r="G1" s="8"/>
    </row>
    <row r="2" spans="1:7" s="96" customFormat="1" ht="15.75" customHeight="1">
      <c r="A2" s="93" t="s">
        <v>106</v>
      </c>
      <c r="B2" s="144" t="s">
        <v>200</v>
      </c>
      <c r="D2" s="1220" t="s">
        <v>1300</v>
      </c>
      <c r="E2" s="1220"/>
      <c r="F2" s="145"/>
    </row>
    <row r="3" spans="1:7" s="96" customFormat="1" ht="15.75" customHeight="1">
      <c r="A3" s="93" t="s">
        <v>30</v>
      </c>
      <c r="B3" s="144" t="s">
        <v>200</v>
      </c>
      <c r="C3" s="146"/>
      <c r="D3" s="91" t="s">
        <v>13</v>
      </c>
      <c r="E3" s="91"/>
      <c r="F3" s="146"/>
    </row>
    <row r="4" spans="1:7" s="96" customFormat="1" ht="15.75" customHeight="1">
      <c r="D4" s="91" t="s">
        <v>1293</v>
      </c>
      <c r="E4" s="91"/>
    </row>
    <row r="5" spans="1:7" s="96" customFormat="1" ht="15.75" customHeight="1">
      <c r="D5" s="91"/>
      <c r="E5" s="91"/>
    </row>
    <row r="6" spans="1:7" s="96" customFormat="1" ht="18.75" customHeight="1">
      <c r="A6" s="1222" t="s">
        <v>249</v>
      </c>
      <c r="B6" s="1222"/>
      <c r="C6" s="1222"/>
      <c r="D6" s="1222"/>
      <c r="E6" s="1222"/>
      <c r="F6" s="1222"/>
    </row>
    <row r="7" spans="1:7" ht="11.25" customHeight="1"/>
    <row r="8" spans="1:7" ht="38.25" customHeight="1">
      <c r="A8" s="1234" t="s">
        <v>273</v>
      </c>
      <c r="B8" s="1234"/>
      <c r="C8" s="1234"/>
      <c r="D8" s="1234"/>
      <c r="E8" s="1234"/>
      <c r="F8" s="1234"/>
    </row>
    <row r="9" spans="1:7">
      <c r="F9" s="12" t="s">
        <v>56</v>
      </c>
    </row>
    <row r="10" spans="1:7" s="7" customFormat="1" ht="31.5">
      <c r="A10" s="13" t="s">
        <v>14</v>
      </c>
      <c r="B10" s="14" t="s">
        <v>0</v>
      </c>
      <c r="C10" s="101" t="s">
        <v>246</v>
      </c>
      <c r="D10" s="101" t="s">
        <v>247</v>
      </c>
      <c r="E10" s="101" t="s">
        <v>248</v>
      </c>
      <c r="F10" s="101" t="s">
        <v>142</v>
      </c>
    </row>
    <row r="11" spans="1:7" s="201" customFormat="1" ht="12.75">
      <c r="A11" s="152">
        <v>1</v>
      </c>
      <c r="B11" s="152">
        <v>2</v>
      </c>
      <c r="C11" s="104">
        <v>3</v>
      </c>
      <c r="D11" s="103">
        <v>4</v>
      </c>
      <c r="E11" s="105">
        <v>5</v>
      </c>
      <c r="F11" s="103">
        <v>6</v>
      </c>
    </row>
    <row r="12" spans="1:7" ht="23.25" customHeight="1">
      <c r="A12" s="16" t="s">
        <v>143</v>
      </c>
      <c r="B12" s="17" t="s">
        <v>112</v>
      </c>
      <c r="C12" s="18"/>
      <c r="D12" s="19"/>
      <c r="E12" s="19"/>
      <c r="F12" s="20" t="e">
        <f>E12/D12*100</f>
        <v>#DIV/0!</v>
      </c>
    </row>
    <row r="13" spans="1:7" ht="23.25" customHeight="1">
      <c r="A13" s="16" t="s">
        <v>144</v>
      </c>
      <c r="B13" s="17" t="s">
        <v>145</v>
      </c>
      <c r="C13" s="21">
        <f>C14+C17</f>
        <v>0</v>
      </c>
      <c r="D13" s="21">
        <f>D14+D17</f>
        <v>0</v>
      </c>
      <c r="E13" s="21">
        <f>E14+E17</f>
        <v>0</v>
      </c>
      <c r="F13" s="20" t="e">
        <f t="shared" ref="F13:F29" si="0">E13/D13*100</f>
        <v>#DIV/0!</v>
      </c>
    </row>
    <row r="14" spans="1:7" ht="23.25" customHeight="1">
      <c r="A14" s="16" t="s">
        <v>146</v>
      </c>
      <c r="B14" s="22" t="s">
        <v>233</v>
      </c>
      <c r="C14" s="29">
        <f>C15+C16</f>
        <v>0</v>
      </c>
      <c r="D14" s="29">
        <f>D15+D16</f>
        <v>0</v>
      </c>
      <c r="E14" s="29">
        <f>E15+E16</f>
        <v>0</v>
      </c>
      <c r="F14" s="24" t="e">
        <f t="shared" si="0"/>
        <v>#DIV/0!</v>
      </c>
    </row>
    <row r="15" spans="1:7" ht="23.25" customHeight="1">
      <c r="A15" s="16" t="s">
        <v>148</v>
      </c>
      <c r="B15" s="22" t="s">
        <v>234</v>
      </c>
      <c r="C15" s="23"/>
      <c r="D15" s="26"/>
      <c r="E15" s="26"/>
      <c r="F15" s="24" t="e">
        <f t="shared" si="0"/>
        <v>#DIV/0!</v>
      </c>
    </row>
    <row r="16" spans="1:7" ht="23.25" customHeight="1">
      <c r="A16" s="16" t="s">
        <v>149</v>
      </c>
      <c r="B16" s="22" t="s">
        <v>235</v>
      </c>
      <c r="C16" s="23"/>
      <c r="D16" s="26"/>
      <c r="E16" s="26"/>
      <c r="F16" s="24" t="e">
        <f t="shared" si="0"/>
        <v>#DIV/0!</v>
      </c>
    </row>
    <row r="17" spans="1:6" ht="23.25" customHeight="1">
      <c r="A17" s="16" t="s">
        <v>153</v>
      </c>
      <c r="B17" s="22" t="s">
        <v>154</v>
      </c>
      <c r="C17" s="25">
        <f>C18+C19+C20</f>
        <v>0</v>
      </c>
      <c r="D17" s="25">
        <f>D18+D19+D20</f>
        <v>0</v>
      </c>
      <c r="E17" s="25">
        <f>E18+E19+E20</f>
        <v>0</v>
      </c>
      <c r="F17" s="24" t="e">
        <f t="shared" si="0"/>
        <v>#DIV/0!</v>
      </c>
    </row>
    <row r="18" spans="1:6" ht="23.25" customHeight="1">
      <c r="A18" s="16" t="s">
        <v>155</v>
      </c>
      <c r="B18" s="22" t="s">
        <v>213</v>
      </c>
      <c r="C18" s="23"/>
      <c r="D18" s="23"/>
      <c r="E18" s="23"/>
      <c r="F18" s="24" t="e">
        <f t="shared" si="0"/>
        <v>#DIV/0!</v>
      </c>
    </row>
    <row r="19" spans="1:6" ht="23.25" customHeight="1">
      <c r="A19" s="16" t="s">
        <v>156</v>
      </c>
      <c r="B19" s="22" t="s">
        <v>214</v>
      </c>
      <c r="C19" s="23"/>
      <c r="D19" s="26"/>
      <c r="E19" s="26"/>
      <c r="F19" s="24" t="e">
        <f t="shared" si="0"/>
        <v>#DIV/0!</v>
      </c>
    </row>
    <row r="20" spans="1:6" ht="23.25" customHeight="1">
      <c r="A20" s="27" t="s">
        <v>157</v>
      </c>
      <c r="B20" s="22" t="s">
        <v>215</v>
      </c>
      <c r="C20" s="23"/>
      <c r="D20" s="23"/>
      <c r="E20" s="23"/>
      <c r="F20" s="24" t="e">
        <f t="shared" si="0"/>
        <v>#DIV/0!</v>
      </c>
    </row>
    <row r="21" spans="1:6" ht="24" customHeight="1">
      <c r="A21" s="27"/>
      <c r="B21" s="17" t="s">
        <v>158</v>
      </c>
      <c r="C21" s="28">
        <f>C12+C13</f>
        <v>0</v>
      </c>
      <c r="D21" s="28">
        <f>D12+D13</f>
        <v>0</v>
      </c>
      <c r="E21" s="28">
        <f>E12+E13</f>
        <v>0</v>
      </c>
      <c r="F21" s="20" t="e">
        <f t="shared" si="0"/>
        <v>#DIV/0!</v>
      </c>
    </row>
    <row r="22" spans="1:6" ht="24" customHeight="1">
      <c r="A22" s="27" t="s">
        <v>159</v>
      </c>
      <c r="B22" s="17" t="s">
        <v>160</v>
      </c>
      <c r="C22" s="25">
        <f>C23+C26+C27</f>
        <v>0</v>
      </c>
      <c r="D22" s="25">
        <f>D23+D26+D27</f>
        <v>0</v>
      </c>
      <c r="E22" s="25">
        <f>E23+E26+E27</f>
        <v>0</v>
      </c>
      <c r="F22" s="20" t="e">
        <f t="shared" si="0"/>
        <v>#DIV/0!</v>
      </c>
    </row>
    <row r="23" spans="1:6" ht="24" customHeight="1">
      <c r="A23" s="27" t="s">
        <v>161</v>
      </c>
      <c r="B23" s="22" t="s">
        <v>162</v>
      </c>
      <c r="C23" s="29">
        <f>C24+C25</f>
        <v>0</v>
      </c>
      <c r="D23" s="29">
        <f>D24+D25</f>
        <v>0</v>
      </c>
      <c r="E23" s="29">
        <f>E24+E25</f>
        <v>0</v>
      </c>
      <c r="F23" s="24" t="e">
        <f t="shared" si="0"/>
        <v>#DIV/0!</v>
      </c>
    </row>
    <row r="24" spans="1:6" ht="24" customHeight="1">
      <c r="A24" s="27" t="s">
        <v>163</v>
      </c>
      <c r="B24" s="22" t="s">
        <v>230</v>
      </c>
      <c r="C24" s="23"/>
      <c r="D24" s="31"/>
      <c r="E24" s="26"/>
      <c r="F24" s="24" t="e">
        <f t="shared" si="0"/>
        <v>#DIV/0!</v>
      </c>
    </row>
    <row r="25" spans="1:6" ht="36" customHeight="1">
      <c r="A25" s="27" t="s">
        <v>164</v>
      </c>
      <c r="B25" s="22" t="s">
        <v>224</v>
      </c>
      <c r="C25" s="23"/>
      <c r="D25" s="26"/>
      <c r="E25" s="26"/>
      <c r="F25" s="24" t="e">
        <f t="shared" si="0"/>
        <v>#DIV/0!</v>
      </c>
    </row>
    <row r="26" spans="1:6" ht="24" customHeight="1">
      <c r="A26" s="27" t="s">
        <v>168</v>
      </c>
      <c r="B26" s="178" t="s">
        <v>169</v>
      </c>
      <c r="C26" s="26"/>
      <c r="D26" s="26"/>
      <c r="E26" s="26"/>
      <c r="F26" s="24" t="e">
        <f t="shared" si="0"/>
        <v>#DIV/0!</v>
      </c>
    </row>
    <row r="27" spans="1:6" ht="24" customHeight="1">
      <c r="A27" s="27" t="s">
        <v>170</v>
      </c>
      <c r="B27" s="27" t="s">
        <v>171</v>
      </c>
      <c r="C27" s="26"/>
      <c r="D27" s="26"/>
      <c r="E27" s="26"/>
      <c r="F27" s="24" t="e">
        <f t="shared" si="0"/>
        <v>#DIV/0!</v>
      </c>
    </row>
    <row r="28" spans="1:6" ht="24" customHeight="1">
      <c r="A28" s="27" t="s">
        <v>172</v>
      </c>
      <c r="B28" s="37" t="s">
        <v>188</v>
      </c>
      <c r="C28" s="28">
        <f>SUM(C12+C13-C22)</f>
        <v>0</v>
      </c>
      <c r="D28" s="28">
        <f>SUM(D12+D13-D22)</f>
        <v>0</v>
      </c>
      <c r="E28" s="28">
        <f>SUM(E12+E13-E22)</f>
        <v>0</v>
      </c>
      <c r="F28" s="20" t="e">
        <f t="shared" si="0"/>
        <v>#DIV/0!</v>
      </c>
    </row>
    <row r="29" spans="1:6" ht="24" customHeight="1">
      <c r="A29" s="27"/>
      <c r="B29" s="17" t="s">
        <v>173</v>
      </c>
      <c r="C29" s="28">
        <f>C22+C28</f>
        <v>0</v>
      </c>
      <c r="D29" s="28">
        <f>D22+D28</f>
        <v>0</v>
      </c>
      <c r="E29" s="28">
        <f>E22+E28</f>
        <v>0</v>
      </c>
      <c r="F29" s="20" t="e">
        <f t="shared" si="0"/>
        <v>#DIV/0!</v>
      </c>
    </row>
    <row r="30" spans="1:6" ht="22.5" customHeight="1"/>
    <row r="31" spans="1:6" s="36" customFormat="1" ht="24" customHeight="1">
      <c r="A31" s="38"/>
      <c r="B31" s="39" t="s">
        <v>140</v>
      </c>
    </row>
    <row r="32" spans="1:6" s="36" customFormat="1" ht="19.5" customHeight="1">
      <c r="A32" s="36" t="s">
        <v>280</v>
      </c>
      <c r="B32" s="7"/>
    </row>
    <row r="33" spans="1:16" s="36" customFormat="1" ht="19.5" customHeight="1">
      <c r="A33" s="40"/>
    </row>
    <row r="34" spans="1:16" s="261" customFormat="1" ht="14.25" customHeight="1">
      <c r="A34" s="249"/>
      <c r="B34" s="299" t="s">
        <v>275</v>
      </c>
      <c r="C34" s="293"/>
      <c r="D34" s="293"/>
      <c r="E34" s="293"/>
      <c r="F34" s="293"/>
      <c r="G34" s="244"/>
      <c r="H34" s="244"/>
      <c r="I34" s="244"/>
      <c r="J34" s="244"/>
      <c r="K34" s="244"/>
      <c r="L34" s="244"/>
      <c r="M34" s="244"/>
      <c r="N34" s="244"/>
      <c r="O34" s="244"/>
      <c r="P34" s="249"/>
    </row>
    <row r="35" spans="1:16" s="112" customFormat="1" ht="14.25" customHeight="1">
      <c r="A35" s="253"/>
      <c r="B35" s="298"/>
      <c r="C35" s="298"/>
      <c r="D35" s="253"/>
      <c r="E35" s="253"/>
      <c r="F35" s="253"/>
      <c r="G35" s="253"/>
    </row>
    <row r="36" spans="1:16" s="112" customFormat="1" ht="14.25" customHeight="1">
      <c r="A36" s="253"/>
      <c r="B36" s="306" t="s">
        <v>193</v>
      </c>
      <c r="D36" s="1154" t="s">
        <v>76</v>
      </c>
      <c r="E36" s="1154"/>
      <c r="F36" s="91"/>
      <c r="G36" s="253"/>
      <c r="H36" s="1168"/>
      <c r="I36" s="1168"/>
      <c r="J36" s="1168"/>
      <c r="K36" s="1168"/>
      <c r="L36" s="1168"/>
      <c r="M36" s="253"/>
      <c r="N36" s="253"/>
      <c r="O36" s="253"/>
    </row>
    <row r="37" spans="1:16" s="112" customFormat="1" ht="14.25" customHeight="1">
      <c r="A37" s="253"/>
      <c r="B37" s="307"/>
      <c r="C37" s="308"/>
      <c r="D37" s="283"/>
      <c r="E37" s="285"/>
      <c r="F37" s="286"/>
      <c r="G37" s="253"/>
      <c r="I37" s="91"/>
      <c r="J37" s="91"/>
      <c r="K37" s="91"/>
      <c r="L37" s="91"/>
      <c r="M37" s="91"/>
      <c r="N37" s="91"/>
      <c r="O37" s="91"/>
    </row>
    <row r="38" spans="1:16" s="112" customFormat="1" ht="14.25" customHeight="1">
      <c r="A38" s="253"/>
      <c r="B38" s="309"/>
      <c r="C38" s="308"/>
      <c r="D38" s="286"/>
      <c r="E38" s="287"/>
      <c r="F38" s="286"/>
      <c r="G38" s="253"/>
      <c r="I38" s="91"/>
      <c r="J38" s="91"/>
      <c r="K38" s="91"/>
      <c r="L38" s="91"/>
      <c r="M38" s="91"/>
      <c r="N38" s="91"/>
      <c r="O38" s="91"/>
    </row>
    <row r="39" spans="1:16" s="112" customFormat="1" ht="14.25" customHeight="1">
      <c r="A39" s="253"/>
      <c r="B39" s="309"/>
      <c r="C39" s="308"/>
      <c r="D39" s="286"/>
      <c r="E39" s="287"/>
      <c r="F39" s="286"/>
      <c r="G39" s="253"/>
      <c r="I39" s="91"/>
      <c r="J39" s="91"/>
      <c r="K39" s="91"/>
      <c r="L39" s="91"/>
      <c r="M39" s="91"/>
      <c r="N39" s="91"/>
      <c r="O39" s="91"/>
    </row>
    <row r="40" spans="1:16" s="112" customFormat="1" ht="14.25" customHeight="1">
      <c r="A40" s="253"/>
      <c r="B40" s="309"/>
      <c r="C40" s="308"/>
      <c r="D40" s="286"/>
      <c r="E40" s="287"/>
      <c r="F40" s="286"/>
      <c r="G40" s="253"/>
      <c r="I40" s="91"/>
      <c r="J40" s="91"/>
      <c r="K40" s="91"/>
      <c r="L40" s="91"/>
      <c r="M40" s="91"/>
      <c r="N40" s="91"/>
      <c r="O40" s="91"/>
    </row>
    <row r="41" spans="1:16" s="112" customFormat="1" ht="14.25" customHeight="1">
      <c r="A41" s="253"/>
      <c r="B41" s="309"/>
      <c r="C41" s="308"/>
      <c r="D41" s="286"/>
      <c r="E41" s="287"/>
      <c r="F41" s="286"/>
      <c r="G41" s="253"/>
      <c r="I41" s="91"/>
      <c r="J41" s="91"/>
      <c r="K41" s="91"/>
      <c r="L41" s="91"/>
      <c r="M41" s="91"/>
      <c r="N41" s="91"/>
      <c r="O41" s="91"/>
    </row>
    <row r="42" spans="1:16" s="112" customFormat="1" ht="14.25" customHeight="1">
      <c r="A42" s="253"/>
      <c r="B42" s="309"/>
      <c r="C42" s="308"/>
      <c r="D42" s="286"/>
      <c r="E42" s="287"/>
      <c r="F42" s="286"/>
      <c r="G42" s="253"/>
      <c r="I42" s="91"/>
      <c r="J42" s="91"/>
      <c r="K42" s="91"/>
      <c r="L42" s="91"/>
      <c r="M42" s="91"/>
      <c r="N42" s="91"/>
      <c r="O42" s="91"/>
    </row>
    <row r="43" spans="1:16" s="112" customFormat="1" ht="14.25" customHeight="1">
      <c r="A43" s="253"/>
      <c r="B43" s="309"/>
      <c r="C43" s="308"/>
      <c r="D43" s="286"/>
      <c r="E43" s="287"/>
      <c r="F43" s="286"/>
      <c r="G43" s="253"/>
      <c r="I43" s="91"/>
      <c r="J43" s="91"/>
      <c r="K43" s="91"/>
      <c r="L43" s="91"/>
      <c r="M43" s="91"/>
      <c r="N43" s="91"/>
      <c r="O43" s="91"/>
    </row>
    <row r="44" spans="1:16" s="112" customFormat="1" ht="14.25" customHeight="1">
      <c r="A44" s="253"/>
      <c r="B44" s="309"/>
      <c r="C44" s="308"/>
      <c r="D44" s="286"/>
      <c r="E44" s="287"/>
      <c r="F44" s="286"/>
      <c r="G44" s="253"/>
      <c r="H44" s="91"/>
      <c r="I44" s="91"/>
      <c r="J44" s="91"/>
      <c r="K44" s="91"/>
      <c r="L44" s="91"/>
      <c r="M44" s="91"/>
      <c r="N44" s="91"/>
      <c r="O44" s="91"/>
    </row>
    <row r="45" spans="1:16" s="112" customFormat="1" ht="14.25" customHeight="1">
      <c r="A45" s="253"/>
      <c r="B45" s="309"/>
      <c r="C45" s="308"/>
      <c r="D45" s="286"/>
      <c r="E45" s="287"/>
      <c r="F45" s="286"/>
      <c r="G45" s="253"/>
      <c r="H45" s="91"/>
      <c r="I45" s="91"/>
      <c r="J45" s="91"/>
      <c r="K45" s="91"/>
      <c r="L45" s="91"/>
      <c r="M45" s="91"/>
      <c r="N45" s="91"/>
      <c r="O45" s="91"/>
    </row>
    <row r="46" spans="1:16" s="112" customFormat="1" ht="14.25" customHeight="1">
      <c r="A46" s="253"/>
      <c r="B46" s="309"/>
      <c r="C46" s="308"/>
      <c r="D46" s="286"/>
      <c r="E46" s="287"/>
      <c r="F46" s="286"/>
      <c r="G46" s="253"/>
      <c r="H46" s="91"/>
      <c r="I46" s="91"/>
      <c r="J46" s="91"/>
      <c r="K46" s="91"/>
      <c r="L46" s="91"/>
      <c r="M46" s="91"/>
      <c r="N46" s="91"/>
      <c r="O46" s="91"/>
    </row>
    <row r="47" spans="1:16" s="112" customFormat="1" ht="14.25" customHeight="1">
      <c r="A47" s="253"/>
      <c r="B47" s="309"/>
      <c r="C47" s="308"/>
      <c r="D47" s="286"/>
      <c r="E47" s="287"/>
      <c r="F47" s="286"/>
      <c r="G47" s="253"/>
      <c r="H47" s="91"/>
      <c r="I47" s="91"/>
      <c r="J47" s="91"/>
      <c r="K47" s="91"/>
      <c r="L47" s="91"/>
      <c r="M47" s="91"/>
      <c r="N47" s="91"/>
      <c r="O47" s="91"/>
    </row>
    <row r="48" spans="1:16" s="112" customFormat="1" ht="14.25" customHeight="1">
      <c r="A48" s="253"/>
      <c r="B48" s="310"/>
      <c r="C48" s="308"/>
      <c r="D48" s="288"/>
      <c r="E48" s="290"/>
      <c r="F48" s="286"/>
      <c r="G48" s="253"/>
      <c r="H48" s="91"/>
      <c r="I48" s="91"/>
      <c r="J48" s="91"/>
      <c r="K48" s="91"/>
      <c r="L48" s="91"/>
      <c r="M48" s="91"/>
      <c r="N48" s="91"/>
      <c r="O48" s="91"/>
    </row>
    <row r="49" spans="1:15" s="112" customFormat="1" ht="14.25" customHeight="1">
      <c r="A49" s="253"/>
      <c r="B49" s="294" t="s">
        <v>103</v>
      </c>
      <c r="C49" s="294"/>
      <c r="D49" s="294" t="s">
        <v>103</v>
      </c>
      <c r="E49" s="294"/>
      <c r="F49" s="294"/>
      <c r="G49" s="253"/>
      <c r="H49" s="1165"/>
      <c r="I49" s="1163"/>
      <c r="J49" s="1163"/>
      <c r="K49" s="1163"/>
      <c r="L49" s="1163"/>
      <c r="M49" s="91"/>
      <c r="N49" s="294"/>
      <c r="O49" s="294"/>
    </row>
    <row r="50" spans="1:15" s="112" customFormat="1" ht="14.25" customHeight="1">
      <c r="A50" s="253"/>
      <c r="B50" s="298"/>
      <c r="C50" s="298"/>
      <c r="D50" s="253"/>
      <c r="E50" s="253"/>
      <c r="F50" s="253"/>
      <c r="G50" s="253"/>
    </row>
    <row r="51" spans="1:15" s="112" customFormat="1" ht="14.25" customHeight="1">
      <c r="A51" s="253"/>
      <c r="B51" s="298"/>
      <c r="C51" s="298"/>
      <c r="D51" s="253"/>
      <c r="E51" s="253"/>
      <c r="F51" s="253"/>
      <c r="G51" s="253"/>
    </row>
  </sheetData>
  <mergeCells count="8">
    <mergeCell ref="D36:E36"/>
    <mergeCell ref="H36:L36"/>
    <mergeCell ref="H49:L49"/>
    <mergeCell ref="A1:B1"/>
    <mergeCell ref="D1:F1"/>
    <mergeCell ref="D2:E2"/>
    <mergeCell ref="A6:F6"/>
    <mergeCell ref="A8:F8"/>
  </mergeCells>
  <printOptions horizontalCentered="1"/>
  <pageMargins left="0.78740157480314965" right="0.78740157480314965" top="0.78740157480314965" bottom="0.78740157480314965" header="0.11811023622047245" footer="0.11811023622047245"/>
  <pageSetup paperSize="9" scale="70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3"/>
  <sheetViews>
    <sheetView view="pageBreakPreview" zoomScaleNormal="100" workbookViewId="0">
      <selection activeCell="B9" sqref="B9"/>
    </sheetView>
  </sheetViews>
  <sheetFormatPr defaultColWidth="11.5703125" defaultRowHeight="15.75"/>
  <cols>
    <col min="1" max="1" width="10" style="10" customWidth="1"/>
    <col min="2" max="2" width="41.5703125" style="10" customWidth="1"/>
    <col min="3" max="4" width="22.28515625" style="10" customWidth="1"/>
    <col min="5" max="5" width="22.28515625" style="11" customWidth="1"/>
    <col min="6" max="6" width="12" style="12" customWidth="1"/>
    <col min="7" max="254" width="11.5703125" style="10"/>
    <col min="255" max="255" width="10" style="10" customWidth="1"/>
    <col min="256" max="256" width="37.42578125" style="10" customWidth="1"/>
    <col min="257" max="257" width="17.5703125" style="10" customWidth="1"/>
    <col min="258" max="258" width="19.7109375" style="10" customWidth="1"/>
    <col min="259" max="260" width="17.5703125" style="10" customWidth="1"/>
    <col min="261" max="261" width="12.85546875" style="10" customWidth="1"/>
    <col min="262" max="510" width="11.5703125" style="10"/>
    <col min="511" max="511" width="10" style="10" customWidth="1"/>
    <col min="512" max="512" width="37.42578125" style="10" customWidth="1"/>
    <col min="513" max="513" width="17.5703125" style="10" customWidth="1"/>
    <col min="514" max="514" width="19.7109375" style="10" customWidth="1"/>
    <col min="515" max="516" width="17.5703125" style="10" customWidth="1"/>
    <col min="517" max="517" width="12.85546875" style="10" customWidth="1"/>
    <col min="518" max="766" width="11.5703125" style="10"/>
    <col min="767" max="767" width="10" style="10" customWidth="1"/>
    <col min="768" max="768" width="37.42578125" style="10" customWidth="1"/>
    <col min="769" max="769" width="17.5703125" style="10" customWidth="1"/>
    <col min="770" max="770" width="19.7109375" style="10" customWidth="1"/>
    <col min="771" max="772" width="17.5703125" style="10" customWidth="1"/>
    <col min="773" max="773" width="12.85546875" style="10" customWidth="1"/>
    <col min="774" max="1022" width="11.5703125" style="10"/>
    <col min="1023" max="1023" width="10" style="10" customWidth="1"/>
    <col min="1024" max="1024" width="37.42578125" style="10" customWidth="1"/>
    <col min="1025" max="1025" width="17.5703125" style="10" customWidth="1"/>
    <col min="1026" max="1026" width="19.7109375" style="10" customWidth="1"/>
    <col min="1027" max="1028" width="17.5703125" style="10" customWidth="1"/>
    <col min="1029" max="1029" width="12.85546875" style="10" customWidth="1"/>
    <col min="1030" max="1278" width="11.5703125" style="10"/>
    <col min="1279" max="1279" width="10" style="10" customWidth="1"/>
    <col min="1280" max="1280" width="37.42578125" style="10" customWidth="1"/>
    <col min="1281" max="1281" width="17.5703125" style="10" customWidth="1"/>
    <col min="1282" max="1282" width="19.7109375" style="10" customWidth="1"/>
    <col min="1283" max="1284" width="17.5703125" style="10" customWidth="1"/>
    <col min="1285" max="1285" width="12.85546875" style="10" customWidth="1"/>
    <col min="1286" max="1534" width="11.5703125" style="10"/>
    <col min="1535" max="1535" width="10" style="10" customWidth="1"/>
    <col min="1536" max="1536" width="37.42578125" style="10" customWidth="1"/>
    <col min="1537" max="1537" width="17.5703125" style="10" customWidth="1"/>
    <col min="1538" max="1538" width="19.7109375" style="10" customWidth="1"/>
    <col min="1539" max="1540" width="17.5703125" style="10" customWidth="1"/>
    <col min="1541" max="1541" width="12.85546875" style="10" customWidth="1"/>
    <col min="1542" max="1790" width="11.5703125" style="10"/>
    <col min="1791" max="1791" width="10" style="10" customWidth="1"/>
    <col min="1792" max="1792" width="37.42578125" style="10" customWidth="1"/>
    <col min="1793" max="1793" width="17.5703125" style="10" customWidth="1"/>
    <col min="1794" max="1794" width="19.7109375" style="10" customWidth="1"/>
    <col min="1795" max="1796" width="17.5703125" style="10" customWidth="1"/>
    <col min="1797" max="1797" width="12.85546875" style="10" customWidth="1"/>
    <col min="1798" max="2046" width="11.5703125" style="10"/>
    <col min="2047" max="2047" width="10" style="10" customWidth="1"/>
    <col min="2048" max="2048" width="37.42578125" style="10" customWidth="1"/>
    <col min="2049" max="2049" width="17.5703125" style="10" customWidth="1"/>
    <col min="2050" max="2050" width="19.7109375" style="10" customWidth="1"/>
    <col min="2051" max="2052" width="17.5703125" style="10" customWidth="1"/>
    <col min="2053" max="2053" width="12.85546875" style="10" customWidth="1"/>
    <col min="2054" max="2302" width="11.5703125" style="10"/>
    <col min="2303" max="2303" width="10" style="10" customWidth="1"/>
    <col min="2304" max="2304" width="37.42578125" style="10" customWidth="1"/>
    <col min="2305" max="2305" width="17.5703125" style="10" customWidth="1"/>
    <col min="2306" max="2306" width="19.7109375" style="10" customWidth="1"/>
    <col min="2307" max="2308" width="17.5703125" style="10" customWidth="1"/>
    <col min="2309" max="2309" width="12.85546875" style="10" customWidth="1"/>
    <col min="2310" max="2558" width="11.5703125" style="10"/>
    <col min="2559" max="2559" width="10" style="10" customWidth="1"/>
    <col min="2560" max="2560" width="37.42578125" style="10" customWidth="1"/>
    <col min="2561" max="2561" width="17.5703125" style="10" customWidth="1"/>
    <col min="2562" max="2562" width="19.7109375" style="10" customWidth="1"/>
    <col min="2563" max="2564" width="17.5703125" style="10" customWidth="1"/>
    <col min="2565" max="2565" width="12.85546875" style="10" customWidth="1"/>
    <col min="2566" max="2814" width="11.5703125" style="10"/>
    <col min="2815" max="2815" width="10" style="10" customWidth="1"/>
    <col min="2816" max="2816" width="37.42578125" style="10" customWidth="1"/>
    <col min="2817" max="2817" width="17.5703125" style="10" customWidth="1"/>
    <col min="2818" max="2818" width="19.7109375" style="10" customWidth="1"/>
    <col min="2819" max="2820" width="17.5703125" style="10" customWidth="1"/>
    <col min="2821" max="2821" width="12.85546875" style="10" customWidth="1"/>
    <col min="2822" max="3070" width="11.5703125" style="10"/>
    <col min="3071" max="3071" width="10" style="10" customWidth="1"/>
    <col min="3072" max="3072" width="37.42578125" style="10" customWidth="1"/>
    <col min="3073" max="3073" width="17.5703125" style="10" customWidth="1"/>
    <col min="3074" max="3074" width="19.7109375" style="10" customWidth="1"/>
    <col min="3075" max="3076" width="17.5703125" style="10" customWidth="1"/>
    <col min="3077" max="3077" width="12.85546875" style="10" customWidth="1"/>
    <col min="3078" max="3326" width="11.5703125" style="10"/>
    <col min="3327" max="3327" width="10" style="10" customWidth="1"/>
    <col min="3328" max="3328" width="37.42578125" style="10" customWidth="1"/>
    <col min="3329" max="3329" width="17.5703125" style="10" customWidth="1"/>
    <col min="3330" max="3330" width="19.7109375" style="10" customWidth="1"/>
    <col min="3331" max="3332" width="17.5703125" style="10" customWidth="1"/>
    <col min="3333" max="3333" width="12.85546875" style="10" customWidth="1"/>
    <col min="3334" max="3582" width="11.5703125" style="10"/>
    <col min="3583" max="3583" width="10" style="10" customWidth="1"/>
    <col min="3584" max="3584" width="37.42578125" style="10" customWidth="1"/>
    <col min="3585" max="3585" width="17.5703125" style="10" customWidth="1"/>
    <col min="3586" max="3586" width="19.7109375" style="10" customWidth="1"/>
    <col min="3587" max="3588" width="17.5703125" style="10" customWidth="1"/>
    <col min="3589" max="3589" width="12.85546875" style="10" customWidth="1"/>
    <col min="3590" max="3838" width="11.5703125" style="10"/>
    <col min="3839" max="3839" width="10" style="10" customWidth="1"/>
    <col min="3840" max="3840" width="37.42578125" style="10" customWidth="1"/>
    <col min="3841" max="3841" width="17.5703125" style="10" customWidth="1"/>
    <col min="3842" max="3842" width="19.7109375" style="10" customWidth="1"/>
    <col min="3843" max="3844" width="17.5703125" style="10" customWidth="1"/>
    <col min="3845" max="3845" width="12.85546875" style="10" customWidth="1"/>
    <col min="3846" max="4094" width="11.5703125" style="10"/>
    <col min="4095" max="4095" width="10" style="10" customWidth="1"/>
    <col min="4096" max="4096" width="37.42578125" style="10" customWidth="1"/>
    <col min="4097" max="4097" width="17.5703125" style="10" customWidth="1"/>
    <col min="4098" max="4098" width="19.7109375" style="10" customWidth="1"/>
    <col min="4099" max="4100" width="17.5703125" style="10" customWidth="1"/>
    <col min="4101" max="4101" width="12.85546875" style="10" customWidth="1"/>
    <col min="4102" max="4350" width="11.5703125" style="10"/>
    <col min="4351" max="4351" width="10" style="10" customWidth="1"/>
    <col min="4352" max="4352" width="37.42578125" style="10" customWidth="1"/>
    <col min="4353" max="4353" width="17.5703125" style="10" customWidth="1"/>
    <col min="4354" max="4354" width="19.7109375" style="10" customWidth="1"/>
    <col min="4355" max="4356" width="17.5703125" style="10" customWidth="1"/>
    <col min="4357" max="4357" width="12.85546875" style="10" customWidth="1"/>
    <col min="4358" max="4606" width="11.5703125" style="10"/>
    <col min="4607" max="4607" width="10" style="10" customWidth="1"/>
    <col min="4608" max="4608" width="37.42578125" style="10" customWidth="1"/>
    <col min="4609" max="4609" width="17.5703125" style="10" customWidth="1"/>
    <col min="4610" max="4610" width="19.7109375" style="10" customWidth="1"/>
    <col min="4611" max="4612" width="17.5703125" style="10" customWidth="1"/>
    <col min="4613" max="4613" width="12.85546875" style="10" customWidth="1"/>
    <col min="4614" max="4862" width="11.5703125" style="10"/>
    <col min="4863" max="4863" width="10" style="10" customWidth="1"/>
    <col min="4864" max="4864" width="37.42578125" style="10" customWidth="1"/>
    <col min="4865" max="4865" width="17.5703125" style="10" customWidth="1"/>
    <col min="4866" max="4866" width="19.7109375" style="10" customWidth="1"/>
    <col min="4867" max="4868" width="17.5703125" style="10" customWidth="1"/>
    <col min="4869" max="4869" width="12.85546875" style="10" customWidth="1"/>
    <col min="4870" max="5118" width="11.5703125" style="10"/>
    <col min="5119" max="5119" width="10" style="10" customWidth="1"/>
    <col min="5120" max="5120" width="37.42578125" style="10" customWidth="1"/>
    <col min="5121" max="5121" width="17.5703125" style="10" customWidth="1"/>
    <col min="5122" max="5122" width="19.7109375" style="10" customWidth="1"/>
    <col min="5123" max="5124" width="17.5703125" style="10" customWidth="1"/>
    <col min="5125" max="5125" width="12.85546875" style="10" customWidth="1"/>
    <col min="5126" max="5374" width="11.5703125" style="10"/>
    <col min="5375" max="5375" width="10" style="10" customWidth="1"/>
    <col min="5376" max="5376" width="37.42578125" style="10" customWidth="1"/>
    <col min="5377" max="5377" width="17.5703125" style="10" customWidth="1"/>
    <col min="5378" max="5378" width="19.7109375" style="10" customWidth="1"/>
    <col min="5379" max="5380" width="17.5703125" style="10" customWidth="1"/>
    <col min="5381" max="5381" width="12.85546875" style="10" customWidth="1"/>
    <col min="5382" max="5630" width="11.5703125" style="10"/>
    <col min="5631" max="5631" width="10" style="10" customWidth="1"/>
    <col min="5632" max="5632" width="37.42578125" style="10" customWidth="1"/>
    <col min="5633" max="5633" width="17.5703125" style="10" customWidth="1"/>
    <col min="5634" max="5634" width="19.7109375" style="10" customWidth="1"/>
    <col min="5635" max="5636" width="17.5703125" style="10" customWidth="1"/>
    <col min="5637" max="5637" width="12.85546875" style="10" customWidth="1"/>
    <col min="5638" max="5886" width="11.5703125" style="10"/>
    <col min="5887" max="5887" width="10" style="10" customWidth="1"/>
    <col min="5888" max="5888" width="37.42578125" style="10" customWidth="1"/>
    <col min="5889" max="5889" width="17.5703125" style="10" customWidth="1"/>
    <col min="5890" max="5890" width="19.7109375" style="10" customWidth="1"/>
    <col min="5891" max="5892" width="17.5703125" style="10" customWidth="1"/>
    <col min="5893" max="5893" width="12.85546875" style="10" customWidth="1"/>
    <col min="5894" max="6142" width="11.5703125" style="10"/>
    <col min="6143" max="6143" width="10" style="10" customWidth="1"/>
    <col min="6144" max="6144" width="37.42578125" style="10" customWidth="1"/>
    <col min="6145" max="6145" width="17.5703125" style="10" customWidth="1"/>
    <col min="6146" max="6146" width="19.7109375" style="10" customWidth="1"/>
    <col min="6147" max="6148" width="17.5703125" style="10" customWidth="1"/>
    <col min="6149" max="6149" width="12.85546875" style="10" customWidth="1"/>
    <col min="6150" max="6398" width="11.5703125" style="10"/>
    <col min="6399" max="6399" width="10" style="10" customWidth="1"/>
    <col min="6400" max="6400" width="37.42578125" style="10" customWidth="1"/>
    <col min="6401" max="6401" width="17.5703125" style="10" customWidth="1"/>
    <col min="6402" max="6402" width="19.7109375" style="10" customWidth="1"/>
    <col min="6403" max="6404" width="17.5703125" style="10" customWidth="1"/>
    <col min="6405" max="6405" width="12.85546875" style="10" customWidth="1"/>
    <col min="6406" max="6654" width="11.5703125" style="10"/>
    <col min="6655" max="6655" width="10" style="10" customWidth="1"/>
    <col min="6656" max="6656" width="37.42578125" style="10" customWidth="1"/>
    <col min="6657" max="6657" width="17.5703125" style="10" customWidth="1"/>
    <col min="6658" max="6658" width="19.7109375" style="10" customWidth="1"/>
    <col min="6659" max="6660" width="17.5703125" style="10" customWidth="1"/>
    <col min="6661" max="6661" width="12.85546875" style="10" customWidth="1"/>
    <col min="6662" max="6910" width="11.5703125" style="10"/>
    <col min="6911" max="6911" width="10" style="10" customWidth="1"/>
    <col min="6912" max="6912" width="37.42578125" style="10" customWidth="1"/>
    <col min="6913" max="6913" width="17.5703125" style="10" customWidth="1"/>
    <col min="6914" max="6914" width="19.7109375" style="10" customWidth="1"/>
    <col min="6915" max="6916" width="17.5703125" style="10" customWidth="1"/>
    <col min="6917" max="6917" width="12.85546875" style="10" customWidth="1"/>
    <col min="6918" max="7166" width="11.5703125" style="10"/>
    <col min="7167" max="7167" width="10" style="10" customWidth="1"/>
    <col min="7168" max="7168" width="37.42578125" style="10" customWidth="1"/>
    <col min="7169" max="7169" width="17.5703125" style="10" customWidth="1"/>
    <col min="7170" max="7170" width="19.7109375" style="10" customWidth="1"/>
    <col min="7171" max="7172" width="17.5703125" style="10" customWidth="1"/>
    <col min="7173" max="7173" width="12.85546875" style="10" customWidth="1"/>
    <col min="7174" max="7422" width="11.5703125" style="10"/>
    <col min="7423" max="7423" width="10" style="10" customWidth="1"/>
    <col min="7424" max="7424" width="37.42578125" style="10" customWidth="1"/>
    <col min="7425" max="7425" width="17.5703125" style="10" customWidth="1"/>
    <col min="7426" max="7426" width="19.7109375" style="10" customWidth="1"/>
    <col min="7427" max="7428" width="17.5703125" style="10" customWidth="1"/>
    <col min="7429" max="7429" width="12.85546875" style="10" customWidth="1"/>
    <col min="7430" max="7678" width="11.5703125" style="10"/>
    <col min="7679" max="7679" width="10" style="10" customWidth="1"/>
    <col min="7680" max="7680" width="37.42578125" style="10" customWidth="1"/>
    <col min="7681" max="7681" width="17.5703125" style="10" customWidth="1"/>
    <col min="7682" max="7682" width="19.7109375" style="10" customWidth="1"/>
    <col min="7683" max="7684" width="17.5703125" style="10" customWidth="1"/>
    <col min="7685" max="7685" width="12.85546875" style="10" customWidth="1"/>
    <col min="7686" max="7934" width="11.5703125" style="10"/>
    <col min="7935" max="7935" width="10" style="10" customWidth="1"/>
    <col min="7936" max="7936" width="37.42578125" style="10" customWidth="1"/>
    <col min="7937" max="7937" width="17.5703125" style="10" customWidth="1"/>
    <col min="7938" max="7938" width="19.7109375" style="10" customWidth="1"/>
    <col min="7939" max="7940" width="17.5703125" style="10" customWidth="1"/>
    <col min="7941" max="7941" width="12.85546875" style="10" customWidth="1"/>
    <col min="7942" max="8190" width="11.5703125" style="10"/>
    <col min="8191" max="8191" width="10" style="10" customWidth="1"/>
    <col min="8192" max="8192" width="37.42578125" style="10" customWidth="1"/>
    <col min="8193" max="8193" width="17.5703125" style="10" customWidth="1"/>
    <col min="8194" max="8194" width="19.7109375" style="10" customWidth="1"/>
    <col min="8195" max="8196" width="17.5703125" style="10" customWidth="1"/>
    <col min="8197" max="8197" width="12.85546875" style="10" customWidth="1"/>
    <col min="8198" max="8446" width="11.5703125" style="10"/>
    <col min="8447" max="8447" width="10" style="10" customWidth="1"/>
    <col min="8448" max="8448" width="37.42578125" style="10" customWidth="1"/>
    <col min="8449" max="8449" width="17.5703125" style="10" customWidth="1"/>
    <col min="8450" max="8450" width="19.7109375" style="10" customWidth="1"/>
    <col min="8451" max="8452" width="17.5703125" style="10" customWidth="1"/>
    <col min="8453" max="8453" width="12.85546875" style="10" customWidth="1"/>
    <col min="8454" max="8702" width="11.5703125" style="10"/>
    <col min="8703" max="8703" width="10" style="10" customWidth="1"/>
    <col min="8704" max="8704" width="37.42578125" style="10" customWidth="1"/>
    <col min="8705" max="8705" width="17.5703125" style="10" customWidth="1"/>
    <col min="8706" max="8706" width="19.7109375" style="10" customWidth="1"/>
    <col min="8707" max="8708" width="17.5703125" style="10" customWidth="1"/>
    <col min="8709" max="8709" width="12.85546875" style="10" customWidth="1"/>
    <col min="8710" max="8958" width="11.5703125" style="10"/>
    <col min="8959" max="8959" width="10" style="10" customWidth="1"/>
    <col min="8960" max="8960" width="37.42578125" style="10" customWidth="1"/>
    <col min="8961" max="8961" width="17.5703125" style="10" customWidth="1"/>
    <col min="8962" max="8962" width="19.7109375" style="10" customWidth="1"/>
    <col min="8963" max="8964" width="17.5703125" style="10" customWidth="1"/>
    <col min="8965" max="8965" width="12.85546875" style="10" customWidth="1"/>
    <col min="8966" max="9214" width="11.5703125" style="10"/>
    <col min="9215" max="9215" width="10" style="10" customWidth="1"/>
    <col min="9216" max="9216" width="37.42578125" style="10" customWidth="1"/>
    <col min="9217" max="9217" width="17.5703125" style="10" customWidth="1"/>
    <col min="9218" max="9218" width="19.7109375" style="10" customWidth="1"/>
    <col min="9219" max="9220" width="17.5703125" style="10" customWidth="1"/>
    <col min="9221" max="9221" width="12.85546875" style="10" customWidth="1"/>
    <col min="9222" max="9470" width="11.5703125" style="10"/>
    <col min="9471" max="9471" width="10" style="10" customWidth="1"/>
    <col min="9472" max="9472" width="37.42578125" style="10" customWidth="1"/>
    <col min="9473" max="9473" width="17.5703125" style="10" customWidth="1"/>
    <col min="9474" max="9474" width="19.7109375" style="10" customWidth="1"/>
    <col min="9475" max="9476" width="17.5703125" style="10" customWidth="1"/>
    <col min="9477" max="9477" width="12.85546875" style="10" customWidth="1"/>
    <col min="9478" max="9726" width="11.5703125" style="10"/>
    <col min="9727" max="9727" width="10" style="10" customWidth="1"/>
    <col min="9728" max="9728" width="37.42578125" style="10" customWidth="1"/>
    <col min="9729" max="9729" width="17.5703125" style="10" customWidth="1"/>
    <col min="9730" max="9730" width="19.7109375" style="10" customWidth="1"/>
    <col min="9731" max="9732" width="17.5703125" style="10" customWidth="1"/>
    <col min="9733" max="9733" width="12.85546875" style="10" customWidth="1"/>
    <col min="9734" max="9982" width="11.5703125" style="10"/>
    <col min="9983" max="9983" width="10" style="10" customWidth="1"/>
    <col min="9984" max="9984" width="37.42578125" style="10" customWidth="1"/>
    <col min="9985" max="9985" width="17.5703125" style="10" customWidth="1"/>
    <col min="9986" max="9986" width="19.7109375" style="10" customWidth="1"/>
    <col min="9987" max="9988" width="17.5703125" style="10" customWidth="1"/>
    <col min="9989" max="9989" width="12.85546875" style="10" customWidth="1"/>
    <col min="9990" max="10238" width="11.5703125" style="10"/>
    <col min="10239" max="10239" width="10" style="10" customWidth="1"/>
    <col min="10240" max="10240" width="37.42578125" style="10" customWidth="1"/>
    <col min="10241" max="10241" width="17.5703125" style="10" customWidth="1"/>
    <col min="10242" max="10242" width="19.7109375" style="10" customWidth="1"/>
    <col min="10243" max="10244" width="17.5703125" style="10" customWidth="1"/>
    <col min="10245" max="10245" width="12.85546875" style="10" customWidth="1"/>
    <col min="10246" max="10494" width="11.5703125" style="10"/>
    <col min="10495" max="10495" width="10" style="10" customWidth="1"/>
    <col min="10496" max="10496" width="37.42578125" style="10" customWidth="1"/>
    <col min="10497" max="10497" width="17.5703125" style="10" customWidth="1"/>
    <col min="10498" max="10498" width="19.7109375" style="10" customWidth="1"/>
    <col min="10499" max="10500" width="17.5703125" style="10" customWidth="1"/>
    <col min="10501" max="10501" width="12.85546875" style="10" customWidth="1"/>
    <col min="10502" max="10750" width="11.5703125" style="10"/>
    <col min="10751" max="10751" width="10" style="10" customWidth="1"/>
    <col min="10752" max="10752" width="37.42578125" style="10" customWidth="1"/>
    <col min="10753" max="10753" width="17.5703125" style="10" customWidth="1"/>
    <col min="10754" max="10754" width="19.7109375" style="10" customWidth="1"/>
    <col min="10755" max="10756" width="17.5703125" style="10" customWidth="1"/>
    <col min="10757" max="10757" width="12.85546875" style="10" customWidth="1"/>
    <col min="10758" max="11006" width="11.5703125" style="10"/>
    <col min="11007" max="11007" width="10" style="10" customWidth="1"/>
    <col min="11008" max="11008" width="37.42578125" style="10" customWidth="1"/>
    <col min="11009" max="11009" width="17.5703125" style="10" customWidth="1"/>
    <col min="11010" max="11010" width="19.7109375" style="10" customWidth="1"/>
    <col min="11011" max="11012" width="17.5703125" style="10" customWidth="1"/>
    <col min="11013" max="11013" width="12.85546875" style="10" customWidth="1"/>
    <col min="11014" max="11262" width="11.5703125" style="10"/>
    <col min="11263" max="11263" width="10" style="10" customWidth="1"/>
    <col min="11264" max="11264" width="37.42578125" style="10" customWidth="1"/>
    <col min="11265" max="11265" width="17.5703125" style="10" customWidth="1"/>
    <col min="11266" max="11266" width="19.7109375" style="10" customWidth="1"/>
    <col min="11267" max="11268" width="17.5703125" style="10" customWidth="1"/>
    <col min="11269" max="11269" width="12.85546875" style="10" customWidth="1"/>
    <col min="11270" max="11518" width="11.5703125" style="10"/>
    <col min="11519" max="11519" width="10" style="10" customWidth="1"/>
    <col min="11520" max="11520" width="37.42578125" style="10" customWidth="1"/>
    <col min="11521" max="11521" width="17.5703125" style="10" customWidth="1"/>
    <col min="11522" max="11522" width="19.7109375" style="10" customWidth="1"/>
    <col min="11523" max="11524" width="17.5703125" style="10" customWidth="1"/>
    <col min="11525" max="11525" width="12.85546875" style="10" customWidth="1"/>
    <col min="11526" max="11774" width="11.5703125" style="10"/>
    <col min="11775" max="11775" width="10" style="10" customWidth="1"/>
    <col min="11776" max="11776" width="37.42578125" style="10" customWidth="1"/>
    <col min="11777" max="11777" width="17.5703125" style="10" customWidth="1"/>
    <col min="11778" max="11778" width="19.7109375" style="10" customWidth="1"/>
    <col min="11779" max="11780" width="17.5703125" style="10" customWidth="1"/>
    <col min="11781" max="11781" width="12.85546875" style="10" customWidth="1"/>
    <col min="11782" max="12030" width="11.5703125" style="10"/>
    <col min="12031" max="12031" width="10" style="10" customWidth="1"/>
    <col min="12032" max="12032" width="37.42578125" style="10" customWidth="1"/>
    <col min="12033" max="12033" width="17.5703125" style="10" customWidth="1"/>
    <col min="12034" max="12034" width="19.7109375" style="10" customWidth="1"/>
    <col min="12035" max="12036" width="17.5703125" style="10" customWidth="1"/>
    <col min="12037" max="12037" width="12.85546875" style="10" customWidth="1"/>
    <col min="12038" max="12286" width="11.5703125" style="10"/>
    <col min="12287" max="12287" width="10" style="10" customWidth="1"/>
    <col min="12288" max="12288" width="37.42578125" style="10" customWidth="1"/>
    <col min="12289" max="12289" width="17.5703125" style="10" customWidth="1"/>
    <col min="12290" max="12290" width="19.7109375" style="10" customWidth="1"/>
    <col min="12291" max="12292" width="17.5703125" style="10" customWidth="1"/>
    <col min="12293" max="12293" width="12.85546875" style="10" customWidth="1"/>
    <col min="12294" max="12542" width="11.5703125" style="10"/>
    <col min="12543" max="12543" width="10" style="10" customWidth="1"/>
    <col min="12544" max="12544" width="37.42578125" style="10" customWidth="1"/>
    <col min="12545" max="12545" width="17.5703125" style="10" customWidth="1"/>
    <col min="12546" max="12546" width="19.7109375" style="10" customWidth="1"/>
    <col min="12547" max="12548" width="17.5703125" style="10" customWidth="1"/>
    <col min="12549" max="12549" width="12.85546875" style="10" customWidth="1"/>
    <col min="12550" max="12798" width="11.5703125" style="10"/>
    <col min="12799" max="12799" width="10" style="10" customWidth="1"/>
    <col min="12800" max="12800" width="37.42578125" style="10" customWidth="1"/>
    <col min="12801" max="12801" width="17.5703125" style="10" customWidth="1"/>
    <col min="12802" max="12802" width="19.7109375" style="10" customWidth="1"/>
    <col min="12803" max="12804" width="17.5703125" style="10" customWidth="1"/>
    <col min="12805" max="12805" width="12.85546875" style="10" customWidth="1"/>
    <col min="12806" max="13054" width="11.5703125" style="10"/>
    <col min="13055" max="13055" width="10" style="10" customWidth="1"/>
    <col min="13056" max="13056" width="37.42578125" style="10" customWidth="1"/>
    <col min="13057" max="13057" width="17.5703125" style="10" customWidth="1"/>
    <col min="13058" max="13058" width="19.7109375" style="10" customWidth="1"/>
    <col min="13059" max="13060" width="17.5703125" style="10" customWidth="1"/>
    <col min="13061" max="13061" width="12.85546875" style="10" customWidth="1"/>
    <col min="13062" max="13310" width="11.5703125" style="10"/>
    <col min="13311" max="13311" width="10" style="10" customWidth="1"/>
    <col min="13312" max="13312" width="37.42578125" style="10" customWidth="1"/>
    <col min="13313" max="13313" width="17.5703125" style="10" customWidth="1"/>
    <col min="13314" max="13314" width="19.7109375" style="10" customWidth="1"/>
    <col min="13315" max="13316" width="17.5703125" style="10" customWidth="1"/>
    <col min="13317" max="13317" width="12.85546875" style="10" customWidth="1"/>
    <col min="13318" max="13566" width="11.5703125" style="10"/>
    <col min="13567" max="13567" width="10" style="10" customWidth="1"/>
    <col min="13568" max="13568" width="37.42578125" style="10" customWidth="1"/>
    <col min="13569" max="13569" width="17.5703125" style="10" customWidth="1"/>
    <col min="13570" max="13570" width="19.7109375" style="10" customWidth="1"/>
    <col min="13571" max="13572" width="17.5703125" style="10" customWidth="1"/>
    <col min="13573" max="13573" width="12.85546875" style="10" customWidth="1"/>
    <col min="13574" max="13822" width="11.5703125" style="10"/>
    <col min="13823" max="13823" width="10" style="10" customWidth="1"/>
    <col min="13824" max="13824" width="37.42578125" style="10" customWidth="1"/>
    <col min="13825" max="13825" width="17.5703125" style="10" customWidth="1"/>
    <col min="13826" max="13826" width="19.7109375" style="10" customWidth="1"/>
    <col min="13827" max="13828" width="17.5703125" style="10" customWidth="1"/>
    <col min="13829" max="13829" width="12.85546875" style="10" customWidth="1"/>
    <col min="13830" max="14078" width="11.5703125" style="10"/>
    <col min="14079" max="14079" width="10" style="10" customWidth="1"/>
    <col min="14080" max="14080" width="37.42578125" style="10" customWidth="1"/>
    <col min="14081" max="14081" width="17.5703125" style="10" customWidth="1"/>
    <col min="14082" max="14082" width="19.7109375" style="10" customWidth="1"/>
    <col min="14083" max="14084" width="17.5703125" style="10" customWidth="1"/>
    <col min="14085" max="14085" width="12.85546875" style="10" customWidth="1"/>
    <col min="14086" max="14334" width="11.5703125" style="10"/>
    <col min="14335" max="14335" width="10" style="10" customWidth="1"/>
    <col min="14336" max="14336" width="37.42578125" style="10" customWidth="1"/>
    <col min="14337" max="14337" width="17.5703125" style="10" customWidth="1"/>
    <col min="14338" max="14338" width="19.7109375" style="10" customWidth="1"/>
    <col min="14339" max="14340" width="17.5703125" style="10" customWidth="1"/>
    <col min="14341" max="14341" width="12.85546875" style="10" customWidth="1"/>
    <col min="14342" max="14590" width="11.5703125" style="10"/>
    <col min="14591" max="14591" width="10" style="10" customWidth="1"/>
    <col min="14592" max="14592" width="37.42578125" style="10" customWidth="1"/>
    <col min="14593" max="14593" width="17.5703125" style="10" customWidth="1"/>
    <col min="14594" max="14594" width="19.7109375" style="10" customWidth="1"/>
    <col min="14595" max="14596" width="17.5703125" style="10" customWidth="1"/>
    <col min="14597" max="14597" width="12.85546875" style="10" customWidth="1"/>
    <col min="14598" max="14846" width="11.5703125" style="10"/>
    <col min="14847" max="14847" width="10" style="10" customWidth="1"/>
    <col min="14848" max="14848" width="37.42578125" style="10" customWidth="1"/>
    <col min="14849" max="14849" width="17.5703125" style="10" customWidth="1"/>
    <col min="14850" max="14850" width="19.7109375" style="10" customWidth="1"/>
    <col min="14851" max="14852" width="17.5703125" style="10" customWidth="1"/>
    <col min="14853" max="14853" width="12.85546875" style="10" customWidth="1"/>
    <col min="14854" max="15102" width="11.5703125" style="10"/>
    <col min="15103" max="15103" width="10" style="10" customWidth="1"/>
    <col min="15104" max="15104" width="37.42578125" style="10" customWidth="1"/>
    <col min="15105" max="15105" width="17.5703125" style="10" customWidth="1"/>
    <col min="15106" max="15106" width="19.7109375" style="10" customWidth="1"/>
    <col min="15107" max="15108" width="17.5703125" style="10" customWidth="1"/>
    <col min="15109" max="15109" width="12.85546875" style="10" customWidth="1"/>
    <col min="15110" max="15358" width="11.5703125" style="10"/>
    <col min="15359" max="15359" width="10" style="10" customWidth="1"/>
    <col min="15360" max="15360" width="37.42578125" style="10" customWidth="1"/>
    <col min="15361" max="15361" width="17.5703125" style="10" customWidth="1"/>
    <col min="15362" max="15362" width="19.7109375" style="10" customWidth="1"/>
    <col min="15363" max="15364" width="17.5703125" style="10" customWidth="1"/>
    <col min="15365" max="15365" width="12.85546875" style="10" customWidth="1"/>
    <col min="15366" max="15614" width="11.5703125" style="10"/>
    <col min="15615" max="15615" width="10" style="10" customWidth="1"/>
    <col min="15616" max="15616" width="37.42578125" style="10" customWidth="1"/>
    <col min="15617" max="15617" width="17.5703125" style="10" customWidth="1"/>
    <col min="15618" max="15618" width="19.7109375" style="10" customWidth="1"/>
    <col min="15619" max="15620" width="17.5703125" style="10" customWidth="1"/>
    <col min="15621" max="15621" width="12.85546875" style="10" customWidth="1"/>
    <col min="15622" max="15870" width="11.5703125" style="10"/>
    <col min="15871" max="15871" width="10" style="10" customWidth="1"/>
    <col min="15872" max="15872" width="37.42578125" style="10" customWidth="1"/>
    <col min="15873" max="15873" width="17.5703125" style="10" customWidth="1"/>
    <col min="15874" max="15874" width="19.7109375" style="10" customWidth="1"/>
    <col min="15875" max="15876" width="17.5703125" style="10" customWidth="1"/>
    <col min="15877" max="15877" width="12.85546875" style="10" customWidth="1"/>
    <col min="15878" max="16126" width="11.5703125" style="10"/>
    <col min="16127" max="16127" width="10" style="10" customWidth="1"/>
    <col min="16128" max="16128" width="37.42578125" style="10" customWidth="1"/>
    <col min="16129" max="16129" width="17.5703125" style="10" customWidth="1"/>
    <col min="16130" max="16130" width="19.7109375" style="10" customWidth="1"/>
    <col min="16131" max="16132" width="17.5703125" style="10" customWidth="1"/>
    <col min="16133" max="16133" width="12.85546875" style="10" customWidth="1"/>
    <col min="16134" max="16384" width="11.5703125" style="10"/>
  </cols>
  <sheetData>
    <row r="1" spans="1:6" s="7" customFormat="1" ht="20.25" customHeight="1">
      <c r="A1" s="1239"/>
      <c r="B1" s="1239"/>
      <c r="C1" s="202"/>
      <c r="D1" s="202" t="s">
        <v>276</v>
      </c>
      <c r="E1" s="202"/>
      <c r="F1" s="8"/>
    </row>
    <row r="2" spans="1:6" s="96" customFormat="1" ht="15.75" customHeight="1">
      <c r="A2" s="93" t="s">
        <v>106</v>
      </c>
      <c r="B2" s="144" t="s">
        <v>200</v>
      </c>
      <c r="C2" s="91"/>
      <c r="D2" s="91" t="s">
        <v>1301</v>
      </c>
      <c r="E2" s="145"/>
    </row>
    <row r="3" spans="1:6" s="96" customFormat="1" ht="15.75" customHeight="1">
      <c r="A3" s="93" t="s">
        <v>30</v>
      </c>
      <c r="B3" s="144" t="s">
        <v>200</v>
      </c>
      <c r="C3" s="91"/>
      <c r="D3" s="91" t="s">
        <v>13</v>
      </c>
      <c r="E3" s="146"/>
    </row>
    <row r="4" spans="1:6" s="96" customFormat="1" ht="15.75" customHeight="1">
      <c r="C4" s="91"/>
      <c r="D4" s="91" t="s">
        <v>1293</v>
      </c>
    </row>
    <row r="5" spans="1:6" s="7" customFormat="1" ht="18.75">
      <c r="A5" s="42"/>
      <c r="B5" s="40"/>
      <c r="D5" s="43"/>
      <c r="E5" s="43"/>
      <c r="F5" s="43"/>
    </row>
    <row r="6" spans="1:6" s="7" customFormat="1" ht="18.75">
      <c r="A6" s="42"/>
      <c r="B6" s="40"/>
      <c r="D6" s="43"/>
      <c r="E6" s="43"/>
      <c r="F6" s="43"/>
    </row>
    <row r="7" spans="1:6" s="7" customFormat="1" ht="12.75">
      <c r="A7" s="1241"/>
      <c r="B7" s="1241"/>
      <c r="C7" s="1241"/>
      <c r="D7" s="1241"/>
      <c r="E7" s="1241"/>
      <c r="F7" s="1241"/>
    </row>
    <row r="8" spans="1:6" s="96" customFormat="1" ht="18.75" customHeight="1">
      <c r="A8" s="1222" t="s">
        <v>249</v>
      </c>
      <c r="B8" s="1222"/>
      <c r="C8" s="1222"/>
      <c r="D8" s="1222"/>
      <c r="E8" s="1222"/>
      <c r="F8" s="1222"/>
    </row>
    <row r="9" spans="1:6" s="7" customFormat="1" ht="18.75" customHeight="1">
      <c r="A9" s="10"/>
      <c r="B9" s="10"/>
      <c r="C9" s="10"/>
      <c r="D9" s="10"/>
      <c r="E9" s="11"/>
      <c r="F9" s="12"/>
    </row>
    <row r="10" spans="1:6" ht="53.25" customHeight="1">
      <c r="A10" s="1232" t="s">
        <v>274</v>
      </c>
      <c r="B10" s="1233"/>
      <c r="C10" s="1233"/>
      <c r="D10" s="1233"/>
      <c r="E10" s="1233"/>
      <c r="F10" s="1233"/>
    </row>
    <row r="11" spans="1:6" ht="33.75" customHeight="1">
      <c r="F11" s="41" t="s">
        <v>56</v>
      </c>
    </row>
    <row r="12" spans="1:6" ht="31.5">
      <c r="A12" s="13" t="s">
        <v>14</v>
      </c>
      <c r="B12" s="14" t="s">
        <v>0</v>
      </c>
      <c r="C12" s="101" t="s">
        <v>246</v>
      </c>
      <c r="D12" s="101" t="s">
        <v>247</v>
      </c>
      <c r="E12" s="101" t="s">
        <v>248</v>
      </c>
      <c r="F12" s="101" t="s">
        <v>142</v>
      </c>
    </row>
    <row r="13" spans="1:6" s="7" customFormat="1" ht="12.75">
      <c r="A13" s="152">
        <v>1</v>
      </c>
      <c r="B13" s="152">
        <v>2</v>
      </c>
      <c r="C13" s="104">
        <v>3</v>
      </c>
      <c r="D13" s="103">
        <v>4</v>
      </c>
      <c r="E13" s="105">
        <v>5</v>
      </c>
      <c r="F13" s="103">
        <v>6</v>
      </c>
    </row>
    <row r="14" spans="1:6" s="201" customFormat="1" ht="30" customHeight="1">
      <c r="A14" s="16" t="s">
        <v>143</v>
      </c>
      <c r="B14" s="17" t="s">
        <v>112</v>
      </c>
      <c r="C14" s="18"/>
      <c r="D14" s="19"/>
      <c r="E14" s="19"/>
      <c r="F14" s="20" t="e">
        <f>E14/D14*100</f>
        <v>#DIV/0!</v>
      </c>
    </row>
    <row r="15" spans="1:6" ht="30" customHeight="1">
      <c r="A15" s="16" t="s">
        <v>144</v>
      </c>
      <c r="B15" s="17" t="s">
        <v>145</v>
      </c>
      <c r="C15" s="21">
        <f t="shared" ref="C15:E15" si="0">SUM(C16:C18)+C19</f>
        <v>0</v>
      </c>
      <c r="D15" s="21">
        <f t="shared" si="0"/>
        <v>0</v>
      </c>
      <c r="E15" s="21">
        <f t="shared" si="0"/>
        <v>0</v>
      </c>
      <c r="F15" s="20" t="e">
        <f t="shared" ref="F15:F31" si="1">E15/D15*100</f>
        <v>#DIV/0!</v>
      </c>
    </row>
    <row r="16" spans="1:6" ht="30" customHeight="1">
      <c r="A16" s="16" t="s">
        <v>146</v>
      </c>
      <c r="B16" s="22" t="s">
        <v>257</v>
      </c>
      <c r="C16" s="23"/>
      <c r="D16" s="23"/>
      <c r="E16" s="23"/>
      <c r="F16" s="24" t="e">
        <f>E16/D16*100</f>
        <v>#DIV/0!</v>
      </c>
    </row>
    <row r="17" spans="1:6" ht="30" customHeight="1">
      <c r="A17" s="16" t="s">
        <v>153</v>
      </c>
      <c r="B17" s="22" t="s">
        <v>258</v>
      </c>
      <c r="C17" s="23"/>
      <c r="D17" s="23"/>
      <c r="E17" s="23"/>
      <c r="F17" s="24" t="e">
        <f>E17/D17*100</f>
        <v>#DIV/0!</v>
      </c>
    </row>
    <row r="18" spans="1:6" ht="30" customHeight="1">
      <c r="A18" s="16" t="s">
        <v>285</v>
      </c>
      <c r="B18" s="22" t="s">
        <v>259</v>
      </c>
      <c r="C18" s="23"/>
      <c r="D18" s="23"/>
      <c r="E18" s="23"/>
      <c r="F18" s="24" t="e">
        <f>E18/D18*100</f>
        <v>#DIV/0!</v>
      </c>
    </row>
    <row r="19" spans="1:6" ht="30" customHeight="1">
      <c r="A19" s="16" t="s">
        <v>286</v>
      </c>
      <c r="B19" s="22" t="s">
        <v>154</v>
      </c>
      <c r="C19" s="25">
        <f>SUM(C20:C22)</f>
        <v>0</v>
      </c>
      <c r="D19" s="25">
        <f>SUM(D20:D22)</f>
        <v>0</v>
      </c>
      <c r="E19" s="25">
        <f>SUM(E20:E22)</f>
        <v>0</v>
      </c>
      <c r="F19" s="24" t="e">
        <f t="shared" si="1"/>
        <v>#DIV/0!</v>
      </c>
    </row>
    <row r="20" spans="1:6" ht="30" customHeight="1">
      <c r="A20" s="16" t="s">
        <v>287</v>
      </c>
      <c r="B20" s="22" t="s">
        <v>213</v>
      </c>
      <c r="C20" s="23"/>
      <c r="D20" s="23"/>
      <c r="E20" s="23"/>
      <c r="F20" s="24" t="e">
        <f t="shared" si="1"/>
        <v>#DIV/0!</v>
      </c>
    </row>
    <row r="21" spans="1:6" ht="30" customHeight="1">
      <c r="A21" s="16" t="s">
        <v>288</v>
      </c>
      <c r="B21" s="22" t="s">
        <v>214</v>
      </c>
      <c r="C21" s="23"/>
      <c r="D21" s="26"/>
      <c r="E21" s="26"/>
      <c r="F21" s="24" t="e">
        <f t="shared" si="1"/>
        <v>#DIV/0!</v>
      </c>
    </row>
    <row r="22" spans="1:6" ht="30" customHeight="1">
      <c r="A22" s="16" t="s">
        <v>289</v>
      </c>
      <c r="B22" s="22" t="s">
        <v>215</v>
      </c>
      <c r="C22" s="23"/>
      <c r="D22" s="26"/>
      <c r="E22" s="26"/>
      <c r="F22" s="24" t="e">
        <f t="shared" si="1"/>
        <v>#DIV/0!</v>
      </c>
    </row>
    <row r="23" spans="1:6" ht="30" customHeight="1">
      <c r="A23" s="27"/>
      <c r="B23" s="17" t="s">
        <v>158</v>
      </c>
      <c r="C23" s="28">
        <f>C14+C15</f>
        <v>0</v>
      </c>
      <c r="D23" s="28">
        <f>D14+D15</f>
        <v>0</v>
      </c>
      <c r="E23" s="28">
        <f>E14+E15</f>
        <v>0</v>
      </c>
      <c r="F23" s="20" t="e">
        <f t="shared" si="1"/>
        <v>#DIV/0!</v>
      </c>
    </row>
    <row r="24" spans="1:6" ht="30" customHeight="1">
      <c r="A24" s="27" t="s">
        <v>159</v>
      </c>
      <c r="B24" s="17" t="s">
        <v>160</v>
      </c>
      <c r="C24" s="25">
        <f>C25+C28+C29</f>
        <v>0</v>
      </c>
      <c r="D24" s="25">
        <f>D25+D28+D29</f>
        <v>0</v>
      </c>
      <c r="E24" s="25">
        <f>E25+E28+E29</f>
        <v>0</v>
      </c>
      <c r="F24" s="20" t="e">
        <f t="shared" si="1"/>
        <v>#DIV/0!</v>
      </c>
    </row>
    <row r="25" spans="1:6" ht="30" customHeight="1">
      <c r="A25" s="27" t="s">
        <v>161</v>
      </c>
      <c r="B25" s="22" t="s">
        <v>162</v>
      </c>
      <c r="C25" s="29">
        <f>C26+C27</f>
        <v>0</v>
      </c>
      <c r="D25" s="29">
        <f>D26+D27</f>
        <v>0</v>
      </c>
      <c r="E25" s="29">
        <f>E26+E27</f>
        <v>0</v>
      </c>
      <c r="F25" s="24" t="e">
        <f t="shared" si="1"/>
        <v>#DIV/0!</v>
      </c>
    </row>
    <row r="26" spans="1:6" ht="30" customHeight="1">
      <c r="A26" s="27" t="s">
        <v>163</v>
      </c>
      <c r="B26" s="22" t="s">
        <v>210</v>
      </c>
      <c r="C26" s="23"/>
      <c r="D26" s="31"/>
      <c r="E26" s="26"/>
      <c r="F26" s="24" t="e">
        <f>E26/D26*100</f>
        <v>#DIV/0!</v>
      </c>
    </row>
    <row r="27" spans="1:6" ht="30" customHeight="1">
      <c r="A27" s="27" t="s">
        <v>164</v>
      </c>
      <c r="B27" s="22" t="s">
        <v>224</v>
      </c>
      <c r="C27" s="23"/>
      <c r="D27" s="31"/>
      <c r="E27" s="26"/>
      <c r="F27" s="24" t="e">
        <f>E27/D27*100</f>
        <v>#DIV/0!</v>
      </c>
    </row>
    <row r="28" spans="1:6" ht="30" customHeight="1">
      <c r="A28" s="32" t="s">
        <v>168</v>
      </c>
      <c r="B28" s="27" t="s">
        <v>169</v>
      </c>
      <c r="C28" s="26"/>
      <c r="D28" s="26"/>
      <c r="E28" s="31"/>
      <c r="F28" s="24" t="e">
        <f>E28/D28*100</f>
        <v>#DIV/0!</v>
      </c>
    </row>
    <row r="29" spans="1:6" s="35" customFormat="1" ht="30" customHeight="1">
      <c r="A29" s="32" t="s">
        <v>170</v>
      </c>
      <c r="B29" s="27" t="s">
        <v>171</v>
      </c>
      <c r="C29" s="26"/>
      <c r="D29" s="26"/>
      <c r="E29" s="31"/>
      <c r="F29" s="24" t="e">
        <f>E29/D29*100</f>
        <v>#DIV/0!</v>
      </c>
    </row>
    <row r="30" spans="1:6" s="35" customFormat="1" ht="30" customHeight="1">
      <c r="A30" s="27" t="s">
        <v>172</v>
      </c>
      <c r="B30" s="37" t="s">
        <v>260</v>
      </c>
      <c r="C30" s="28">
        <f>SUM(C14+C15-C24)</f>
        <v>0</v>
      </c>
      <c r="D30" s="28">
        <f>SUM(D14+D15-D24)</f>
        <v>0</v>
      </c>
      <c r="E30" s="28">
        <f>SUM(E14+E15-E24)</f>
        <v>0</v>
      </c>
      <c r="F30" s="20" t="e">
        <f t="shared" si="1"/>
        <v>#DIV/0!</v>
      </c>
    </row>
    <row r="31" spans="1:6" ht="30" customHeight="1">
      <c r="A31" s="27"/>
      <c r="B31" s="17" t="s">
        <v>173</v>
      </c>
      <c r="C31" s="28">
        <f>C24+C30</f>
        <v>0</v>
      </c>
      <c r="D31" s="28">
        <f>D24+D30</f>
        <v>0</v>
      </c>
      <c r="E31" s="28">
        <f>E24+E30</f>
        <v>0</v>
      </c>
      <c r="F31" s="20" t="e">
        <f t="shared" si="1"/>
        <v>#DIV/0!</v>
      </c>
    </row>
    <row r="33" spans="1:16">
      <c r="A33" s="38"/>
      <c r="B33" s="39" t="s">
        <v>140</v>
      </c>
      <c r="C33" s="36"/>
      <c r="D33" s="36"/>
      <c r="E33" s="36"/>
      <c r="F33" s="36"/>
    </row>
    <row r="34" spans="1:16" s="36" customFormat="1">
      <c r="A34" s="36" t="s">
        <v>280</v>
      </c>
      <c r="B34" s="7"/>
    </row>
    <row r="35" spans="1:16" s="36" customFormat="1">
      <c r="A35" s="40"/>
    </row>
    <row r="36" spans="1:16" s="261" customFormat="1" ht="14.25" customHeight="1">
      <c r="A36" s="249"/>
      <c r="B36" s="299" t="s">
        <v>275</v>
      </c>
      <c r="C36" s="293"/>
      <c r="D36" s="293"/>
      <c r="E36" s="293"/>
      <c r="F36" s="293"/>
      <c r="G36" s="244"/>
      <c r="H36" s="244"/>
      <c r="I36" s="244"/>
      <c r="J36" s="244"/>
      <c r="K36" s="244"/>
      <c r="L36" s="244"/>
      <c r="M36" s="244"/>
      <c r="N36" s="244"/>
      <c r="O36" s="244"/>
      <c r="P36" s="249"/>
    </row>
    <row r="37" spans="1:16" s="112" customFormat="1" ht="14.25" customHeight="1">
      <c r="A37" s="253"/>
      <c r="B37" s="298"/>
      <c r="C37" s="298"/>
      <c r="D37" s="253"/>
      <c r="E37" s="253"/>
      <c r="F37" s="253"/>
      <c r="G37" s="253"/>
    </row>
    <row r="38" spans="1:16" s="112" customFormat="1" ht="14.25" customHeight="1">
      <c r="A38" s="253"/>
      <c r="B38" s="306" t="s">
        <v>193</v>
      </c>
      <c r="D38" s="1154" t="s">
        <v>76</v>
      </c>
      <c r="E38" s="1154"/>
      <c r="F38" s="91"/>
      <c r="G38" s="253"/>
      <c r="H38" s="1168"/>
      <c r="I38" s="1168"/>
      <c r="J38" s="1168"/>
      <c r="K38" s="1168"/>
      <c r="L38" s="1168"/>
      <c r="M38" s="253"/>
      <c r="N38" s="253"/>
      <c r="O38" s="253"/>
    </row>
    <row r="39" spans="1:16" s="112" customFormat="1" ht="14.25" customHeight="1">
      <c r="A39" s="253"/>
      <c r="B39" s="307"/>
      <c r="C39" s="308"/>
      <c r="D39" s="283"/>
      <c r="E39" s="285"/>
      <c r="F39" s="286"/>
      <c r="G39" s="253"/>
      <c r="I39" s="91"/>
      <c r="J39" s="91"/>
      <c r="K39" s="91"/>
      <c r="L39" s="91"/>
      <c r="M39" s="91"/>
      <c r="N39" s="91"/>
      <c r="O39" s="91"/>
    </row>
    <row r="40" spans="1:16" s="112" customFormat="1" ht="14.25" customHeight="1">
      <c r="A40" s="253"/>
      <c r="B40" s="309"/>
      <c r="C40" s="308"/>
      <c r="D40" s="286"/>
      <c r="E40" s="287"/>
      <c r="F40" s="286"/>
      <c r="G40" s="253"/>
      <c r="I40" s="91"/>
      <c r="J40" s="91"/>
      <c r="K40" s="91"/>
      <c r="L40" s="91"/>
      <c r="M40" s="91"/>
      <c r="N40" s="91"/>
      <c r="O40" s="91"/>
    </row>
    <row r="41" spans="1:16" s="112" customFormat="1" ht="14.25" customHeight="1">
      <c r="A41" s="253"/>
      <c r="B41" s="309"/>
      <c r="C41" s="308"/>
      <c r="D41" s="286"/>
      <c r="E41" s="287"/>
      <c r="F41" s="286"/>
      <c r="G41" s="253"/>
      <c r="I41" s="91"/>
      <c r="J41" s="91"/>
      <c r="K41" s="91"/>
      <c r="L41" s="91"/>
      <c r="M41" s="91"/>
      <c r="N41" s="91"/>
      <c r="O41" s="91"/>
    </row>
    <row r="42" spans="1:16" s="112" customFormat="1" ht="14.25" customHeight="1">
      <c r="A42" s="253"/>
      <c r="B42" s="309"/>
      <c r="C42" s="308"/>
      <c r="D42" s="286"/>
      <c r="E42" s="287"/>
      <c r="F42" s="286"/>
      <c r="G42" s="253"/>
      <c r="I42" s="91"/>
      <c r="J42" s="91"/>
      <c r="K42" s="91"/>
      <c r="L42" s="91"/>
      <c r="M42" s="91"/>
      <c r="N42" s="91"/>
      <c r="O42" s="91"/>
    </row>
    <row r="43" spans="1:16" s="112" customFormat="1" ht="14.25" customHeight="1">
      <c r="A43" s="253"/>
      <c r="B43" s="309"/>
      <c r="C43" s="308"/>
      <c r="D43" s="286"/>
      <c r="E43" s="287"/>
      <c r="F43" s="286"/>
      <c r="G43" s="253"/>
      <c r="I43" s="91"/>
      <c r="J43" s="91"/>
      <c r="K43" s="91"/>
      <c r="L43" s="91"/>
      <c r="M43" s="91"/>
      <c r="N43" s="91"/>
      <c r="O43" s="91"/>
    </row>
    <row r="44" spans="1:16" s="112" customFormat="1" ht="14.25" customHeight="1">
      <c r="A44" s="253"/>
      <c r="B44" s="309"/>
      <c r="C44" s="308"/>
      <c r="D44" s="286"/>
      <c r="E44" s="287"/>
      <c r="F44" s="286"/>
      <c r="G44" s="253"/>
      <c r="I44" s="91"/>
      <c r="J44" s="91"/>
      <c r="K44" s="91"/>
      <c r="L44" s="91"/>
      <c r="M44" s="91"/>
      <c r="N44" s="91"/>
      <c r="O44" s="91"/>
    </row>
    <row r="45" spans="1:16" s="112" customFormat="1" ht="14.25" customHeight="1">
      <c r="A45" s="253"/>
      <c r="B45" s="309"/>
      <c r="C45" s="308"/>
      <c r="D45" s="286"/>
      <c r="E45" s="287"/>
      <c r="F45" s="286"/>
      <c r="G45" s="253"/>
      <c r="I45" s="91"/>
      <c r="J45" s="91"/>
      <c r="K45" s="91"/>
      <c r="L45" s="91"/>
      <c r="M45" s="91"/>
      <c r="N45" s="91"/>
      <c r="O45" s="91"/>
    </row>
    <row r="46" spans="1:16" s="112" customFormat="1" ht="14.25" customHeight="1">
      <c r="A46" s="253"/>
      <c r="B46" s="309"/>
      <c r="C46" s="308"/>
      <c r="D46" s="286"/>
      <c r="E46" s="287"/>
      <c r="F46" s="286"/>
      <c r="G46" s="253"/>
      <c r="H46" s="91"/>
      <c r="I46" s="91"/>
      <c r="J46" s="91"/>
      <c r="K46" s="91"/>
      <c r="L46" s="91"/>
      <c r="M46" s="91"/>
      <c r="N46" s="91"/>
      <c r="O46" s="91"/>
    </row>
    <row r="47" spans="1:16" s="112" customFormat="1" ht="14.25" customHeight="1">
      <c r="A47" s="253"/>
      <c r="B47" s="309"/>
      <c r="C47" s="308"/>
      <c r="D47" s="286"/>
      <c r="E47" s="287"/>
      <c r="F47" s="286"/>
      <c r="G47" s="253"/>
      <c r="H47" s="91"/>
      <c r="I47" s="91"/>
      <c r="J47" s="91"/>
      <c r="K47" s="91"/>
      <c r="L47" s="91"/>
      <c r="M47" s="91"/>
      <c r="N47" s="91"/>
      <c r="O47" s="91"/>
    </row>
    <row r="48" spans="1:16" s="112" customFormat="1" ht="14.25" customHeight="1">
      <c r="A48" s="253"/>
      <c r="B48" s="309"/>
      <c r="C48" s="308"/>
      <c r="D48" s="286"/>
      <c r="E48" s="287"/>
      <c r="F48" s="286"/>
      <c r="G48" s="253"/>
      <c r="H48" s="91"/>
      <c r="I48" s="91"/>
      <c r="J48" s="91"/>
      <c r="K48" s="91"/>
      <c r="L48" s="91"/>
      <c r="M48" s="91"/>
      <c r="N48" s="91"/>
      <c r="O48" s="91"/>
    </row>
    <row r="49" spans="1:15" s="112" customFormat="1" ht="14.25" customHeight="1">
      <c r="A49" s="253"/>
      <c r="B49" s="309"/>
      <c r="C49" s="308"/>
      <c r="D49" s="286"/>
      <c r="E49" s="287"/>
      <c r="F49" s="286"/>
      <c r="G49" s="253"/>
      <c r="H49" s="91"/>
      <c r="I49" s="91"/>
      <c r="J49" s="91"/>
      <c r="K49" s="91"/>
      <c r="L49" s="91"/>
      <c r="M49" s="91"/>
      <c r="N49" s="91"/>
      <c r="O49" s="91"/>
    </row>
    <row r="50" spans="1:15" s="112" customFormat="1" ht="14.25" customHeight="1">
      <c r="A50" s="253"/>
      <c r="B50" s="310"/>
      <c r="C50" s="308"/>
      <c r="D50" s="288"/>
      <c r="E50" s="290"/>
      <c r="F50" s="286"/>
      <c r="G50" s="253"/>
      <c r="H50" s="91"/>
      <c r="I50" s="91"/>
      <c r="J50" s="91"/>
      <c r="K50" s="91"/>
      <c r="L50" s="91"/>
      <c r="M50" s="91"/>
      <c r="N50" s="91"/>
      <c r="O50" s="91"/>
    </row>
    <row r="51" spans="1:15" s="112" customFormat="1" ht="14.25" customHeight="1">
      <c r="A51" s="253"/>
      <c r="B51" s="294" t="s">
        <v>103</v>
      </c>
      <c r="C51" s="294"/>
      <c r="D51" s="294" t="s">
        <v>103</v>
      </c>
      <c r="E51" s="294"/>
      <c r="F51" s="294"/>
      <c r="G51" s="253"/>
      <c r="H51" s="1165"/>
      <c r="I51" s="1163"/>
      <c r="J51" s="1163"/>
      <c r="K51" s="1163"/>
      <c r="L51" s="1163"/>
      <c r="M51" s="91"/>
      <c r="N51" s="294"/>
      <c r="O51" s="294"/>
    </row>
    <row r="52" spans="1:15" s="112" customFormat="1" ht="14.25" customHeight="1">
      <c r="A52" s="253"/>
      <c r="B52" s="298"/>
      <c r="C52" s="298"/>
      <c r="D52" s="253"/>
      <c r="E52" s="253"/>
      <c r="F52" s="253"/>
      <c r="G52" s="253"/>
    </row>
    <row r="53" spans="1:15" s="112" customFormat="1" ht="14.25" customHeight="1">
      <c r="A53" s="253"/>
      <c r="B53" s="298"/>
      <c r="C53" s="298"/>
      <c r="D53" s="253"/>
      <c r="E53" s="253"/>
      <c r="F53" s="253"/>
      <c r="G53" s="253"/>
    </row>
  </sheetData>
  <mergeCells count="7">
    <mergeCell ref="H38:L38"/>
    <mergeCell ref="H51:L51"/>
    <mergeCell ref="A10:F10"/>
    <mergeCell ref="A1:B1"/>
    <mergeCell ref="A7:F7"/>
    <mergeCell ref="A8:F8"/>
    <mergeCell ref="D38:E38"/>
  </mergeCells>
  <printOptions horizontalCentered="1"/>
  <pageMargins left="0.78740157480314965" right="0.78740157480314965" top="0.78740157480314965" bottom="0.78740157480314965" header="0.11811023622047245" footer="0.11811023622047245"/>
  <pageSetup paperSize="9" scale="65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4"/>
  <sheetViews>
    <sheetView view="pageBreakPreview" zoomScaleNormal="100" zoomScaleSheetLayoutView="100" workbookViewId="0">
      <selection activeCell="E19" sqref="E19"/>
    </sheetView>
  </sheetViews>
  <sheetFormatPr defaultRowHeight="12.75"/>
  <cols>
    <col min="1" max="1" width="3.85546875" style="203" customWidth="1"/>
    <col min="2" max="2" width="24.140625" style="203" customWidth="1"/>
    <col min="3" max="3" width="4.5703125" style="203" customWidth="1"/>
    <col min="4" max="4" width="9.7109375" style="203" customWidth="1"/>
    <col min="5" max="5" width="24.85546875" style="203" customWidth="1"/>
    <col min="6" max="6" width="15.42578125" style="203" customWidth="1"/>
    <col min="7" max="7" width="18" style="203" customWidth="1"/>
    <col min="8" max="16384" width="9.140625" style="203"/>
  </cols>
  <sheetData>
    <row r="1" spans="1:8">
      <c r="F1" s="204" t="s">
        <v>43</v>
      </c>
    </row>
    <row r="2" spans="1:8" ht="12.75" customHeight="1">
      <c r="A2" s="1249" t="s">
        <v>324</v>
      </c>
      <c r="B2" s="1250"/>
      <c r="C2" s="1250"/>
      <c r="D2" s="1250"/>
      <c r="F2" s="1145" t="s">
        <v>1302</v>
      </c>
      <c r="G2" s="1145"/>
    </row>
    <row r="3" spans="1:8" ht="11.25" customHeight="1">
      <c r="F3" s="1145"/>
      <c r="G3" s="1145"/>
    </row>
    <row r="4" spans="1:8" ht="9" customHeight="1">
      <c r="F4" s="1145"/>
      <c r="G4" s="1145"/>
    </row>
    <row r="5" spans="1:8" ht="13.5" customHeight="1">
      <c r="A5" s="1251" t="s">
        <v>44</v>
      </c>
      <c r="B5" s="1251"/>
      <c r="C5" s="1251"/>
      <c r="D5" s="1251"/>
      <c r="E5" s="1251"/>
      <c r="F5" s="1251"/>
      <c r="G5" s="1251"/>
    </row>
    <row r="6" spans="1:8">
      <c r="A6" s="1251" t="s">
        <v>321</v>
      </c>
      <c r="B6" s="1251"/>
      <c r="C6" s="1251"/>
      <c r="D6" s="1251"/>
      <c r="E6" s="1251"/>
      <c r="F6" s="1251"/>
      <c r="G6" s="1251"/>
    </row>
    <row r="7" spans="1:8">
      <c r="A7" s="1252" t="s">
        <v>322</v>
      </c>
      <c r="B7" s="1251"/>
      <c r="C7" s="1251"/>
      <c r="D7" s="1251"/>
      <c r="E7" s="1251"/>
      <c r="F7" s="1251"/>
      <c r="G7" s="1251"/>
    </row>
    <row r="8" spans="1:8" ht="6" customHeight="1">
      <c r="H8" s="203" t="s">
        <v>45</v>
      </c>
    </row>
    <row r="9" spans="1:8">
      <c r="B9" s="203" t="s">
        <v>323</v>
      </c>
    </row>
    <row r="10" spans="1:8" ht="7.5" customHeight="1"/>
    <row r="11" spans="1:8" ht="12" customHeight="1">
      <c r="A11" s="1242" t="s">
        <v>100</v>
      </c>
      <c r="B11" s="1242"/>
      <c r="C11" s="1242"/>
      <c r="D11" s="1242"/>
      <c r="E11" s="1242"/>
      <c r="F11" s="1242"/>
      <c r="G11" s="1242"/>
    </row>
    <row r="12" spans="1:8" s="205" customFormat="1" ht="21" customHeight="1">
      <c r="A12" s="1243" t="s">
        <v>46</v>
      </c>
      <c r="B12" s="1244"/>
      <c r="C12" s="1244"/>
      <c r="D12" s="1244"/>
      <c r="E12" s="1245" t="s">
        <v>47</v>
      </c>
      <c r="F12" s="1245"/>
      <c r="G12" s="1246"/>
    </row>
    <row r="13" spans="1:8" s="205" customFormat="1" ht="17.25" customHeight="1">
      <c r="A13" s="1247" t="s">
        <v>48</v>
      </c>
      <c r="B13" s="1247"/>
      <c r="C13" s="1247"/>
      <c r="D13" s="1247"/>
      <c r="E13" s="1247" t="s">
        <v>49</v>
      </c>
      <c r="F13" s="1247"/>
      <c r="G13" s="206"/>
    </row>
    <row r="14" spans="1:8" s="205" customFormat="1" ht="17.25" customHeight="1">
      <c r="A14" s="1247" t="s">
        <v>50</v>
      </c>
      <c r="B14" s="1247"/>
      <c r="C14" s="1247"/>
      <c r="D14" s="1247"/>
      <c r="E14" s="1247" t="s">
        <v>51</v>
      </c>
      <c r="F14" s="1247"/>
      <c r="G14" s="206"/>
    </row>
    <row r="15" spans="1:8" s="205" customFormat="1" ht="17.25" customHeight="1">
      <c r="A15" s="1247" t="s">
        <v>52</v>
      </c>
      <c r="B15" s="1247"/>
      <c r="C15" s="1247"/>
      <c r="D15" s="1247"/>
      <c r="E15" s="1247" t="s">
        <v>53</v>
      </c>
      <c r="F15" s="1248"/>
      <c r="G15" s="206"/>
    </row>
    <row r="16" spans="1:8" s="205" customFormat="1" ht="8.25" customHeight="1">
      <c r="A16" s="207"/>
      <c r="B16" s="207"/>
      <c r="C16" s="207"/>
      <c r="D16" s="207"/>
      <c r="E16" s="207"/>
      <c r="F16" s="208"/>
      <c r="G16" s="207"/>
    </row>
    <row r="17" spans="1:7">
      <c r="B17" s="203" t="s">
        <v>54</v>
      </c>
    </row>
    <row r="18" spans="1:7">
      <c r="B18" s="203" t="s">
        <v>55</v>
      </c>
    </row>
    <row r="19" spans="1:7" s="205" customFormat="1" ht="12.75" customHeight="1">
      <c r="G19" s="209" t="s">
        <v>56</v>
      </c>
    </row>
    <row r="20" spans="1:7" s="205" customFormat="1" ht="50.25" customHeight="1">
      <c r="A20" s="210" t="s">
        <v>11</v>
      </c>
      <c r="B20" s="210" t="s">
        <v>57</v>
      </c>
      <c r="C20" s="210" t="s">
        <v>42</v>
      </c>
      <c r="D20" s="210" t="s">
        <v>11</v>
      </c>
      <c r="E20" s="210" t="s">
        <v>58</v>
      </c>
      <c r="F20" s="211" t="s">
        <v>59</v>
      </c>
      <c r="G20" s="211" t="s">
        <v>250</v>
      </c>
    </row>
    <row r="21" spans="1:7" s="205" customFormat="1">
      <c r="A21" s="212">
        <v>1</v>
      </c>
      <c r="B21" s="212">
        <v>2</v>
      </c>
      <c r="C21" s="212">
        <v>3</v>
      </c>
      <c r="D21" s="212">
        <v>4</v>
      </c>
      <c r="E21" s="212">
        <v>5</v>
      </c>
      <c r="F21" s="212">
        <v>6</v>
      </c>
      <c r="G21" s="212">
        <v>7</v>
      </c>
    </row>
    <row r="22" spans="1:7" ht="25.5">
      <c r="A22" s="213" t="s">
        <v>6</v>
      </c>
      <c r="B22" s="214" t="s">
        <v>60</v>
      </c>
      <c r="C22" s="214"/>
      <c r="D22" s="215" t="s">
        <v>61</v>
      </c>
      <c r="E22" s="213"/>
      <c r="F22" s="216">
        <f>F23+F27</f>
        <v>0</v>
      </c>
      <c r="G22" s="216">
        <f>G23+G27</f>
        <v>0</v>
      </c>
    </row>
    <row r="23" spans="1:7">
      <c r="A23" s="217" t="s">
        <v>1</v>
      </c>
      <c r="B23" s="218" t="s">
        <v>62</v>
      </c>
      <c r="C23" s="218"/>
      <c r="D23" s="217" t="s">
        <v>61</v>
      </c>
      <c r="E23" s="218"/>
      <c r="F23" s="219">
        <f>SUM(F24:F26)</f>
        <v>0</v>
      </c>
      <c r="G23" s="219">
        <f>SUM(G24:G26)</f>
        <v>0</v>
      </c>
    </row>
    <row r="24" spans="1:7">
      <c r="A24" s="217"/>
      <c r="B24" s="218"/>
      <c r="C24" s="218"/>
      <c r="D24" s="217"/>
      <c r="E24" s="218"/>
      <c r="F24" s="220"/>
      <c r="G24" s="220"/>
    </row>
    <row r="25" spans="1:7">
      <c r="A25" s="217"/>
      <c r="B25" s="218"/>
      <c r="C25" s="218"/>
      <c r="D25" s="217"/>
      <c r="E25" s="218"/>
      <c r="F25" s="220"/>
      <c r="G25" s="220"/>
    </row>
    <row r="26" spans="1:7">
      <c r="A26" s="217"/>
      <c r="B26" s="218"/>
      <c r="C26" s="218"/>
      <c r="D26" s="217"/>
      <c r="E26" s="218"/>
      <c r="F26" s="220"/>
      <c r="G26" s="220"/>
    </row>
    <row r="27" spans="1:7">
      <c r="A27" s="217" t="s">
        <v>2</v>
      </c>
      <c r="B27" s="218" t="s">
        <v>63</v>
      </c>
      <c r="C27" s="218"/>
      <c r="D27" s="217" t="s">
        <v>61</v>
      </c>
      <c r="E27" s="218"/>
      <c r="F27" s="219">
        <f>SUM(F28:F30)</f>
        <v>0</v>
      </c>
      <c r="G27" s="219">
        <f>SUM(G28:G30)</f>
        <v>0</v>
      </c>
    </row>
    <row r="28" spans="1:7">
      <c r="A28" s="217"/>
      <c r="B28" s="218"/>
      <c r="C28" s="218"/>
      <c r="D28" s="217"/>
      <c r="E28" s="218"/>
      <c r="F28" s="220"/>
      <c r="G28" s="220"/>
    </row>
    <row r="29" spans="1:7">
      <c r="A29" s="217"/>
      <c r="B29" s="218"/>
      <c r="C29" s="218"/>
      <c r="D29" s="217"/>
      <c r="E29" s="218"/>
      <c r="F29" s="220"/>
      <c r="G29" s="220"/>
    </row>
    <row r="30" spans="1:7">
      <c r="A30" s="217"/>
      <c r="B30" s="218"/>
      <c r="C30" s="218"/>
      <c r="D30" s="217"/>
      <c r="E30" s="218"/>
      <c r="F30" s="220"/>
      <c r="G30" s="220"/>
    </row>
    <row r="31" spans="1:7" ht="25.5">
      <c r="A31" s="215" t="s">
        <v>64</v>
      </c>
      <c r="B31" s="221" t="s">
        <v>65</v>
      </c>
      <c r="C31" s="221"/>
      <c r="D31" s="215" t="s">
        <v>61</v>
      </c>
      <c r="E31" s="222"/>
      <c r="F31" s="223">
        <f>SUM(F32:F34)</f>
        <v>0</v>
      </c>
      <c r="G31" s="223">
        <f>SUM(G32:G34)</f>
        <v>0</v>
      </c>
    </row>
    <row r="32" spans="1:7">
      <c r="A32" s="217"/>
      <c r="B32" s="218"/>
      <c r="C32" s="218"/>
      <c r="D32" s="217"/>
      <c r="E32" s="218"/>
      <c r="F32" s="220"/>
      <c r="G32" s="220"/>
    </row>
    <row r="33" spans="1:7">
      <c r="A33" s="217"/>
      <c r="B33" s="218"/>
      <c r="C33" s="218"/>
      <c r="D33" s="217"/>
      <c r="E33" s="218"/>
      <c r="F33" s="220"/>
      <c r="G33" s="220"/>
    </row>
    <row r="34" spans="1:7">
      <c r="A34" s="217"/>
      <c r="B34" s="218"/>
      <c r="C34" s="218"/>
      <c r="D34" s="217"/>
      <c r="E34" s="218"/>
      <c r="F34" s="220"/>
      <c r="G34" s="220"/>
    </row>
    <row r="35" spans="1:7" ht="27.75" customHeight="1">
      <c r="A35" s="215" t="s">
        <v>66</v>
      </c>
      <c r="B35" s="222" t="s">
        <v>67</v>
      </c>
      <c r="C35" s="222"/>
      <c r="D35" s="215" t="s">
        <v>61</v>
      </c>
      <c r="E35" s="222"/>
      <c r="F35" s="223">
        <f>SUM(F36:F38)</f>
        <v>0</v>
      </c>
      <c r="G35" s="223">
        <f>SUM(G36:G38)</f>
        <v>0</v>
      </c>
    </row>
    <row r="36" spans="1:7" ht="12.75" customHeight="1">
      <c r="A36" s="224"/>
      <c r="B36" s="225"/>
      <c r="C36" s="225"/>
      <c r="D36" s="224"/>
      <c r="E36" s="225"/>
      <c r="F36" s="226"/>
      <c r="G36" s="226"/>
    </row>
    <row r="37" spans="1:7">
      <c r="A37" s="217"/>
      <c r="B37" s="218"/>
      <c r="C37" s="218"/>
      <c r="D37" s="217"/>
      <c r="E37" s="218"/>
      <c r="F37" s="220"/>
      <c r="G37" s="220"/>
    </row>
    <row r="38" spans="1:7">
      <c r="A38" s="217"/>
      <c r="B38" s="218"/>
      <c r="C38" s="218"/>
      <c r="D38" s="217"/>
      <c r="E38" s="218"/>
      <c r="F38" s="220"/>
      <c r="G38" s="220"/>
    </row>
    <row r="39" spans="1:7">
      <c r="A39" s="227" t="s">
        <v>68</v>
      </c>
      <c r="B39" s="221" t="s">
        <v>69</v>
      </c>
      <c r="C39" s="221"/>
      <c r="D39" s="227" t="s">
        <v>61</v>
      </c>
      <c r="E39" s="221"/>
      <c r="F39" s="228">
        <f>SUM(F40:F42)</f>
        <v>0</v>
      </c>
      <c r="G39" s="228">
        <f>SUM(G40:G42)</f>
        <v>0</v>
      </c>
    </row>
    <row r="40" spans="1:7">
      <c r="A40" s="217"/>
      <c r="B40" s="218"/>
      <c r="C40" s="218"/>
      <c r="D40" s="217"/>
      <c r="E40" s="218"/>
      <c r="F40" s="220"/>
      <c r="G40" s="220"/>
    </row>
    <row r="41" spans="1:7">
      <c r="A41" s="217"/>
      <c r="B41" s="218"/>
      <c r="C41" s="218"/>
      <c r="D41" s="217"/>
      <c r="E41" s="218"/>
      <c r="F41" s="220"/>
      <c r="G41" s="220"/>
    </row>
    <row r="42" spans="1:7">
      <c r="A42" s="217"/>
      <c r="B42" s="218"/>
      <c r="C42" s="218"/>
      <c r="D42" s="217"/>
      <c r="E42" s="218"/>
      <c r="F42" s="220"/>
      <c r="G42" s="220"/>
    </row>
    <row r="43" spans="1:7">
      <c r="A43" s="227" t="s">
        <v>70</v>
      </c>
      <c r="B43" s="221" t="s">
        <v>71</v>
      </c>
      <c r="C43" s="221"/>
      <c r="D43" s="227" t="s">
        <v>61</v>
      </c>
      <c r="E43" s="221"/>
      <c r="F43" s="228">
        <f>SUM(F44:F46)</f>
        <v>0</v>
      </c>
      <c r="G43" s="228">
        <f>SUM(G44:G46)</f>
        <v>0</v>
      </c>
    </row>
    <row r="44" spans="1:7">
      <c r="A44" s="217"/>
      <c r="B44" s="218"/>
      <c r="C44" s="218"/>
      <c r="D44" s="217"/>
      <c r="E44" s="218"/>
      <c r="F44" s="220"/>
      <c r="G44" s="220"/>
    </row>
    <row r="45" spans="1:7">
      <c r="A45" s="217"/>
      <c r="B45" s="218"/>
      <c r="C45" s="218"/>
      <c r="D45" s="217"/>
      <c r="E45" s="218"/>
      <c r="F45" s="220"/>
      <c r="G45" s="220"/>
    </row>
    <row r="46" spans="1:7">
      <c r="A46" s="217"/>
      <c r="B46" s="218"/>
      <c r="C46" s="218"/>
      <c r="D46" s="217"/>
      <c r="E46" s="218"/>
      <c r="F46" s="220"/>
      <c r="G46" s="220"/>
    </row>
    <row r="47" spans="1:7" s="229" customFormat="1" ht="39.75" customHeight="1">
      <c r="A47" s="215" t="s">
        <v>72</v>
      </c>
      <c r="B47" s="222" t="s">
        <v>73</v>
      </c>
      <c r="C47" s="222"/>
      <c r="D47" s="215" t="s">
        <v>61</v>
      </c>
      <c r="E47" s="225"/>
      <c r="F47" s="223">
        <f>SUM(F48:F50)</f>
        <v>0</v>
      </c>
      <c r="G47" s="223">
        <f>SUM(G48:G50)</f>
        <v>0</v>
      </c>
    </row>
    <row r="48" spans="1:7">
      <c r="A48" s="217"/>
      <c r="B48" s="218"/>
      <c r="C48" s="218"/>
      <c r="D48" s="217"/>
      <c r="E48" s="218"/>
      <c r="F48" s="220"/>
      <c r="G48" s="220"/>
    </row>
    <row r="49" spans="1:16">
      <c r="A49" s="217"/>
      <c r="B49" s="218"/>
      <c r="C49" s="218"/>
      <c r="D49" s="217"/>
      <c r="E49" s="218"/>
      <c r="F49" s="220"/>
      <c r="G49" s="220"/>
    </row>
    <row r="50" spans="1:16">
      <c r="A50" s="217"/>
      <c r="B50" s="218"/>
      <c r="C50" s="218"/>
      <c r="D50" s="217"/>
      <c r="E50" s="218"/>
      <c r="F50" s="220"/>
      <c r="G50" s="220"/>
    </row>
    <row r="51" spans="1:16" s="233" customFormat="1" ht="15" customHeight="1">
      <c r="A51" s="1253" t="s">
        <v>9</v>
      </c>
      <c r="B51" s="1254"/>
      <c r="C51" s="230"/>
      <c r="D51" s="231"/>
      <c r="E51" s="230"/>
      <c r="F51" s="232">
        <f>F22+F31+F35+F39+F43+F47</f>
        <v>0</v>
      </c>
      <c r="G51" s="232">
        <f>G22+G31+G35+G39+G43+G47</f>
        <v>0</v>
      </c>
    </row>
    <row r="52" spans="1:16" s="237" customFormat="1" ht="12" customHeight="1">
      <c r="A52" s="1255"/>
      <c r="B52" s="1256"/>
      <c r="C52" s="234"/>
      <c r="D52" s="235"/>
      <c r="E52" s="234"/>
      <c r="F52" s="236"/>
      <c r="G52" s="236"/>
    </row>
    <row r="53" spans="1:16">
      <c r="B53" s="203" t="s">
        <v>74</v>
      </c>
    </row>
    <row r="54" spans="1:16">
      <c r="B54" s="203" t="s">
        <v>75</v>
      </c>
    </row>
    <row r="55" spans="1:16" ht="4.5" customHeight="1"/>
    <row r="56" spans="1:16" ht="5.25" customHeight="1">
      <c r="F56" s="1259"/>
      <c r="G56" s="1259"/>
    </row>
    <row r="57" spans="1:16">
      <c r="A57" s="238"/>
      <c r="B57" s="203" t="s">
        <v>77</v>
      </c>
      <c r="F57" s="1260"/>
      <c r="G57" s="1260"/>
    </row>
    <row r="58" spans="1:16">
      <c r="A58" s="203" t="s">
        <v>78</v>
      </c>
    </row>
    <row r="59" spans="1:16" ht="11.25" customHeight="1">
      <c r="A59" s="239" t="s">
        <v>79</v>
      </c>
      <c r="B59" s="1257" t="s">
        <v>201</v>
      </c>
      <c r="C59" s="1257"/>
      <c r="D59" s="1257"/>
      <c r="E59" s="1257"/>
      <c r="F59" s="1257"/>
      <c r="G59" s="1257"/>
    </row>
    <row r="60" spans="1:16" s="205" customFormat="1" ht="15" customHeight="1">
      <c r="A60" s="240" t="s">
        <v>31</v>
      </c>
      <c r="B60" s="205" t="s">
        <v>80</v>
      </c>
    </row>
    <row r="61" spans="1:16" ht="29.25" customHeight="1">
      <c r="A61" s="241" t="s">
        <v>32</v>
      </c>
      <c r="B61" s="1258" t="s">
        <v>81</v>
      </c>
      <c r="C61" s="1258"/>
      <c r="D61" s="1258"/>
      <c r="E61" s="1258"/>
      <c r="F61" s="1258"/>
      <c r="G61" s="1258"/>
    </row>
    <row r="62" spans="1:16" ht="3.75" customHeight="1"/>
    <row r="63" spans="1:16" s="261" customFormat="1" ht="14.25" customHeight="1">
      <c r="A63" s="249"/>
      <c r="B63" s="299" t="s">
        <v>275</v>
      </c>
      <c r="C63" s="293"/>
      <c r="D63" s="293"/>
      <c r="E63" s="293"/>
      <c r="F63" s="293"/>
      <c r="G63" s="293"/>
      <c r="H63" s="244"/>
      <c r="I63" s="244"/>
      <c r="J63" s="244"/>
      <c r="K63" s="244"/>
      <c r="L63" s="244"/>
      <c r="M63" s="244"/>
      <c r="N63" s="244"/>
      <c r="O63" s="244"/>
      <c r="P63" s="249"/>
    </row>
    <row r="64" spans="1:16" s="112" customFormat="1" ht="3" customHeight="1">
      <c r="A64" s="253"/>
      <c r="B64" s="298"/>
      <c r="C64" s="298"/>
      <c r="D64" s="253"/>
      <c r="E64" s="253"/>
      <c r="F64" s="253"/>
      <c r="G64" s="253"/>
    </row>
    <row r="65" spans="1:15" s="112" customFormat="1" ht="14.25" customHeight="1">
      <c r="A65" s="253"/>
      <c r="B65" s="112" t="s">
        <v>193</v>
      </c>
      <c r="D65" s="1166"/>
      <c r="E65" s="1166"/>
      <c r="F65" s="1154" t="s">
        <v>290</v>
      </c>
      <c r="G65" s="1154"/>
      <c r="H65" s="1168"/>
      <c r="I65" s="1168"/>
      <c r="J65" s="1168"/>
      <c r="K65" s="1168"/>
      <c r="L65" s="1168"/>
      <c r="M65" s="253"/>
      <c r="N65" s="253"/>
      <c r="O65" s="253"/>
    </row>
    <row r="66" spans="1:15" s="112" customFormat="1" ht="14.25" customHeight="1">
      <c r="A66" s="253"/>
      <c r="B66" s="317"/>
      <c r="C66" s="318"/>
      <c r="D66" s="285"/>
      <c r="E66" s="287"/>
      <c r="F66" s="284"/>
      <c r="G66" s="285"/>
      <c r="I66" s="91"/>
      <c r="J66" s="91"/>
      <c r="K66" s="91"/>
      <c r="L66" s="91"/>
      <c r="M66" s="91"/>
      <c r="N66" s="91"/>
      <c r="O66" s="91"/>
    </row>
    <row r="67" spans="1:15" s="112" customFormat="1" ht="14.25" customHeight="1">
      <c r="A67" s="253"/>
      <c r="B67" s="308"/>
      <c r="D67" s="287"/>
      <c r="E67" s="287"/>
      <c r="F67" s="91"/>
      <c r="G67" s="287"/>
      <c r="I67" s="91"/>
      <c r="J67" s="91"/>
      <c r="K67" s="91"/>
      <c r="L67" s="91"/>
      <c r="M67" s="91"/>
      <c r="N67" s="91"/>
      <c r="O67" s="91"/>
    </row>
    <row r="68" spans="1:15" s="112" customFormat="1" ht="14.25" customHeight="1">
      <c r="A68" s="253"/>
      <c r="B68" s="308"/>
      <c r="D68" s="287"/>
      <c r="E68" s="287"/>
      <c r="F68" s="91"/>
      <c r="G68" s="287"/>
      <c r="H68" s="91"/>
      <c r="I68" s="91"/>
      <c r="J68" s="91"/>
      <c r="K68" s="91"/>
      <c r="L68" s="91"/>
      <c r="M68" s="91"/>
      <c r="N68" s="91"/>
      <c r="O68" s="91"/>
    </row>
    <row r="69" spans="1:15" s="112" customFormat="1" ht="14.25" customHeight="1">
      <c r="A69" s="253"/>
      <c r="B69" s="308"/>
      <c r="D69" s="287"/>
      <c r="E69" s="287"/>
      <c r="F69" s="91"/>
      <c r="G69" s="287"/>
      <c r="H69" s="91"/>
      <c r="I69" s="91"/>
      <c r="J69" s="91"/>
      <c r="K69" s="91"/>
      <c r="L69" s="91"/>
      <c r="M69" s="91"/>
      <c r="N69" s="91"/>
      <c r="O69" s="91"/>
    </row>
    <row r="70" spans="1:15" s="112" customFormat="1" ht="14.25" customHeight="1">
      <c r="A70" s="253"/>
      <c r="B70" s="308"/>
      <c r="D70" s="287"/>
      <c r="E70" s="287"/>
      <c r="F70" s="91"/>
      <c r="G70" s="287"/>
      <c r="H70" s="91"/>
      <c r="I70" s="91"/>
      <c r="J70" s="91"/>
      <c r="K70" s="91"/>
      <c r="L70" s="91"/>
      <c r="M70" s="91"/>
      <c r="N70" s="91"/>
      <c r="O70" s="91"/>
    </row>
    <row r="71" spans="1:15" s="112" customFormat="1" ht="14.25" customHeight="1">
      <c r="A71" s="253"/>
      <c r="B71" s="319"/>
      <c r="C71" s="306"/>
      <c r="D71" s="290"/>
      <c r="E71" s="287"/>
      <c r="F71" s="289"/>
      <c r="G71" s="290"/>
      <c r="H71" s="91"/>
      <c r="I71" s="91"/>
      <c r="J71" s="91"/>
      <c r="K71" s="91"/>
      <c r="L71" s="91"/>
      <c r="M71" s="91"/>
      <c r="N71" s="91"/>
      <c r="O71" s="91"/>
    </row>
    <row r="72" spans="1:15" s="112" customFormat="1" ht="14.25" customHeight="1">
      <c r="A72" s="253"/>
      <c r="B72" s="294" t="s">
        <v>103</v>
      </c>
      <c r="C72" s="294"/>
      <c r="D72" s="294"/>
      <c r="E72" s="294"/>
      <c r="F72" s="294" t="s">
        <v>103</v>
      </c>
      <c r="G72" s="294"/>
      <c r="H72" s="1165"/>
      <c r="I72" s="1163"/>
      <c r="J72" s="1163"/>
      <c r="K72" s="1163"/>
      <c r="L72" s="1163"/>
      <c r="M72" s="91"/>
      <c r="N72" s="294"/>
      <c r="O72" s="294"/>
    </row>
    <row r="73" spans="1:15" s="112" customFormat="1" ht="14.25" customHeight="1">
      <c r="A73" s="253"/>
      <c r="B73" s="298"/>
      <c r="C73" s="298"/>
      <c r="D73" s="253"/>
      <c r="E73" s="253"/>
      <c r="F73" s="253"/>
      <c r="G73" s="253"/>
    </row>
    <row r="74" spans="1:15" s="112" customFormat="1" ht="13.5" customHeight="1">
      <c r="A74" s="253"/>
      <c r="B74" s="298"/>
      <c r="C74" s="298"/>
      <c r="D74" s="253"/>
      <c r="E74" s="253"/>
      <c r="F74" s="253"/>
      <c r="G74" s="253"/>
    </row>
  </sheetData>
  <mergeCells count="27">
    <mergeCell ref="A51:B51"/>
    <mergeCell ref="A52:B52"/>
    <mergeCell ref="B59:G59"/>
    <mergeCell ref="B61:G61"/>
    <mergeCell ref="F56:G56"/>
    <mergeCell ref="F57:G57"/>
    <mergeCell ref="A2:D2"/>
    <mergeCell ref="F2:G4"/>
    <mergeCell ref="A5:G5"/>
    <mergeCell ref="A6:G6"/>
    <mergeCell ref="A7:G7"/>
    <mergeCell ref="D65:E65"/>
    <mergeCell ref="H65:L65"/>
    <mergeCell ref="H72:L72"/>
    <mergeCell ref="F65:G65"/>
    <mergeCell ref="A11:G11"/>
    <mergeCell ref="A12:D12"/>
    <mergeCell ref="E12:G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</mergeCells>
  <printOptions horizontalCentered="1"/>
  <pageMargins left="0.78740157480314965" right="0.78740157480314965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R180"/>
  <sheetViews>
    <sheetView view="pageBreakPreview" zoomScaleNormal="100" zoomScaleSheetLayoutView="100" workbookViewId="0">
      <selection activeCell="M17" sqref="M17"/>
    </sheetView>
  </sheetViews>
  <sheetFormatPr defaultRowHeight="12.75"/>
  <cols>
    <col min="1" max="1" width="6.42578125" style="91" customWidth="1"/>
    <col min="2" max="2" width="32.85546875" style="91" customWidth="1"/>
    <col min="3" max="6" width="12.42578125" style="91" customWidth="1"/>
    <col min="7" max="7" width="11.5703125" style="91" customWidth="1"/>
    <col min="8" max="16" width="10" style="91" customWidth="1"/>
    <col min="17" max="16384" width="9.140625" style="91"/>
  </cols>
  <sheetData>
    <row r="1" spans="1:44">
      <c r="G1" s="112"/>
      <c r="N1" s="112" t="s">
        <v>82</v>
      </c>
    </row>
    <row r="2" spans="1:44" s="112" customFormat="1" ht="12.75" customHeight="1">
      <c r="A2" s="91"/>
      <c r="G2" s="242"/>
      <c r="H2" s="112" t="s">
        <v>45</v>
      </c>
      <c r="N2" s="1145" t="s">
        <v>1303</v>
      </c>
      <c r="O2" s="1145"/>
      <c r="P2" s="1145"/>
    </row>
    <row r="3" spans="1:44" s="112" customFormat="1">
      <c r="A3" s="91"/>
      <c r="G3" s="242"/>
      <c r="N3" s="1145"/>
      <c r="O3" s="1145"/>
      <c r="P3" s="1145"/>
    </row>
    <row r="4" spans="1:44" s="112" customFormat="1">
      <c r="A4" s="91"/>
      <c r="G4" s="242"/>
      <c r="N4" s="1145"/>
      <c r="O4" s="1145"/>
      <c r="P4" s="1145"/>
    </row>
    <row r="5" spans="1:44" s="93" customFormat="1" ht="15.75">
      <c r="A5" s="1224" t="s">
        <v>325</v>
      </c>
      <c r="B5" s="1224"/>
      <c r="C5" s="1224"/>
      <c r="D5" s="1224"/>
      <c r="E5" s="1224"/>
      <c r="F5" s="1224"/>
      <c r="G5" s="1224"/>
      <c r="H5" s="1224"/>
      <c r="I5" s="1224"/>
      <c r="J5" s="1224"/>
      <c r="K5" s="1224"/>
      <c r="L5" s="1224"/>
      <c r="M5" s="1224"/>
      <c r="N5" s="1224"/>
      <c r="O5" s="1224"/>
      <c r="P5" s="1224"/>
    </row>
    <row r="6" spans="1:44" s="93" customFormat="1" ht="15.75">
      <c r="A6" s="1224" t="s">
        <v>251</v>
      </c>
      <c r="B6" s="1224"/>
      <c r="C6" s="1224"/>
      <c r="D6" s="1224"/>
      <c r="E6" s="1224"/>
      <c r="F6" s="1224"/>
      <c r="G6" s="1224"/>
      <c r="H6" s="1224"/>
      <c r="I6" s="1224"/>
      <c r="J6" s="1224"/>
      <c r="K6" s="1224"/>
      <c r="L6" s="1224"/>
      <c r="M6" s="1224"/>
      <c r="N6" s="1224"/>
      <c r="O6" s="1224"/>
      <c r="P6" s="1224"/>
    </row>
    <row r="7" spans="1:44" s="93" customFormat="1" ht="15.75">
      <c r="A7" s="1224" t="s">
        <v>83</v>
      </c>
      <c r="B7" s="1224"/>
      <c r="C7" s="1224"/>
      <c r="D7" s="1224"/>
      <c r="E7" s="1224"/>
      <c r="F7" s="1224"/>
      <c r="G7" s="1224"/>
      <c r="H7" s="1224"/>
      <c r="I7" s="1224"/>
      <c r="J7" s="1224"/>
      <c r="K7" s="1224"/>
      <c r="L7" s="1224"/>
      <c r="M7" s="1224"/>
      <c r="N7" s="1224"/>
      <c r="O7" s="1224"/>
      <c r="P7" s="1224"/>
    </row>
    <row r="8" spans="1:44" s="93" customFormat="1" ht="9.75" customHeight="1"/>
    <row r="9" spans="1:44" s="93" customFormat="1" ht="15.75">
      <c r="A9" s="141"/>
      <c r="B9" s="1262"/>
      <c r="C9" s="1262"/>
      <c r="D9" s="1262"/>
      <c r="E9" s="1262"/>
      <c r="F9" s="1262"/>
      <c r="G9" s="1262"/>
      <c r="H9" s="1262"/>
      <c r="I9" s="1262"/>
      <c r="J9" s="1262"/>
      <c r="K9" s="1262"/>
      <c r="L9" s="1262"/>
      <c r="M9" s="1262"/>
      <c r="N9" s="1262"/>
      <c r="O9" s="1262"/>
      <c r="P9" s="141"/>
    </row>
    <row r="10" spans="1:44" s="93" customFormat="1" ht="13.5" customHeight="1">
      <c r="A10" s="1261" t="s">
        <v>5</v>
      </c>
      <c r="B10" s="1261"/>
      <c r="C10" s="1261"/>
      <c r="D10" s="1261"/>
      <c r="E10" s="1261"/>
      <c r="F10" s="1261"/>
      <c r="G10" s="1261"/>
      <c r="H10" s="1261"/>
      <c r="I10" s="1261"/>
      <c r="J10" s="1261"/>
      <c r="K10" s="1261"/>
      <c r="L10" s="1261"/>
      <c r="M10" s="1261"/>
      <c r="N10" s="1261"/>
      <c r="O10" s="1261"/>
      <c r="P10" s="1261"/>
    </row>
    <row r="11" spans="1:44" s="93" customFormat="1" ht="15.75">
      <c r="O11" s="91" t="s">
        <v>56</v>
      </c>
    </row>
    <row r="12" spans="1:44" s="244" customFormat="1" ht="12.75" customHeight="1">
      <c r="A12" s="1263" t="s">
        <v>84</v>
      </c>
      <c r="B12" s="1263" t="s">
        <v>0</v>
      </c>
      <c r="C12" s="1264" t="s">
        <v>85</v>
      </c>
      <c r="D12" s="1267" t="s">
        <v>86</v>
      </c>
      <c r="E12" s="1268"/>
      <c r="F12" s="1269" t="s">
        <v>252</v>
      </c>
      <c r="G12" s="1270"/>
      <c r="H12" s="1270"/>
      <c r="I12" s="1270"/>
      <c r="J12" s="1270"/>
      <c r="K12" s="1270"/>
      <c r="L12" s="1270"/>
      <c r="M12" s="1270"/>
      <c r="N12" s="1270"/>
      <c r="O12" s="1270"/>
      <c r="P12" s="1271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</row>
    <row r="13" spans="1:44" s="244" customFormat="1">
      <c r="A13" s="1263"/>
      <c r="B13" s="1263"/>
      <c r="C13" s="1265"/>
      <c r="D13" s="1272" t="s">
        <v>246</v>
      </c>
      <c r="E13" s="1272" t="s">
        <v>247</v>
      </c>
      <c r="F13" s="1264" t="s">
        <v>192</v>
      </c>
      <c r="G13" s="1270" t="s">
        <v>87</v>
      </c>
      <c r="H13" s="1267" t="s">
        <v>189</v>
      </c>
      <c r="I13" s="1274"/>
      <c r="J13" s="1274"/>
      <c r="K13" s="1274"/>
      <c r="L13" s="1274"/>
      <c r="M13" s="245"/>
      <c r="N13" s="1267" t="s">
        <v>88</v>
      </c>
      <c r="O13" s="1274"/>
      <c r="P13" s="1268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</row>
    <row r="14" spans="1:44" s="249" customFormat="1" ht="48.75" customHeight="1">
      <c r="A14" s="1263"/>
      <c r="B14" s="1263"/>
      <c r="C14" s="1266"/>
      <c r="D14" s="1272"/>
      <c r="E14" s="1272"/>
      <c r="F14" s="1266"/>
      <c r="G14" s="1273"/>
      <c r="H14" s="246" t="s">
        <v>89</v>
      </c>
      <c r="I14" s="246" t="s">
        <v>90</v>
      </c>
      <c r="J14" s="246" t="s">
        <v>91</v>
      </c>
      <c r="K14" s="246" t="s">
        <v>92</v>
      </c>
      <c r="L14" s="246" t="s">
        <v>93</v>
      </c>
      <c r="M14" s="247" t="s">
        <v>26</v>
      </c>
      <c r="N14" s="247" t="s">
        <v>90</v>
      </c>
      <c r="O14" s="247" t="s">
        <v>94</v>
      </c>
      <c r="P14" s="247" t="s">
        <v>26</v>
      </c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</row>
    <row r="15" spans="1:44" s="251" customFormat="1" ht="12">
      <c r="A15" s="250">
        <v>1</v>
      </c>
      <c r="B15" s="250">
        <v>2</v>
      </c>
      <c r="C15" s="250">
        <v>3</v>
      </c>
      <c r="D15" s="250">
        <v>4</v>
      </c>
      <c r="E15" s="250">
        <v>5</v>
      </c>
      <c r="F15" s="250">
        <v>6</v>
      </c>
      <c r="G15" s="250">
        <v>7</v>
      </c>
      <c r="H15" s="250">
        <v>8</v>
      </c>
      <c r="I15" s="250">
        <v>9</v>
      </c>
      <c r="J15" s="250">
        <v>10</v>
      </c>
      <c r="K15" s="250">
        <v>11</v>
      </c>
      <c r="L15" s="250">
        <v>12</v>
      </c>
      <c r="M15" s="250">
        <v>13</v>
      </c>
      <c r="N15" s="250">
        <v>14</v>
      </c>
      <c r="O15" s="250">
        <v>15</v>
      </c>
      <c r="P15" s="250">
        <v>16</v>
      </c>
    </row>
    <row r="16" spans="1:44" s="253" customFormat="1">
      <c r="A16" s="107"/>
      <c r="B16" s="107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</row>
    <row r="17" spans="1:16" s="244" customFormat="1">
      <c r="A17" s="254" t="s">
        <v>1</v>
      </c>
      <c r="B17" s="255" t="s">
        <v>95</v>
      </c>
      <c r="C17" s="256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</row>
    <row r="18" spans="1:16" s="244" customFormat="1">
      <c r="A18" s="254" t="s">
        <v>2</v>
      </c>
      <c r="B18" s="255" t="s">
        <v>96</v>
      </c>
      <c r="C18" s="256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</row>
    <row r="19" spans="1:16" s="244" customFormat="1" ht="25.5">
      <c r="A19" s="254" t="s">
        <v>4</v>
      </c>
      <c r="B19" s="255" t="s">
        <v>97</v>
      </c>
      <c r="C19" s="256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</row>
    <row r="20" spans="1:16" s="244" customFormat="1">
      <c r="A20" s="254"/>
      <c r="B20" s="255"/>
      <c r="C20" s="256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</row>
    <row r="21" spans="1:16" s="244" customFormat="1">
      <c r="A21" s="254"/>
      <c r="B21" s="255"/>
      <c r="C21" s="256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</row>
    <row r="22" spans="1:16" s="244" customFormat="1">
      <c r="A22" s="254"/>
      <c r="B22" s="255"/>
      <c r="C22" s="256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</row>
    <row r="23" spans="1:16" s="244" customFormat="1">
      <c r="A23" s="254"/>
      <c r="B23" s="255"/>
      <c r="C23" s="256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</row>
    <row r="24" spans="1:16" s="261" customFormat="1">
      <c r="A24" s="258"/>
      <c r="B24" s="80" t="s">
        <v>27</v>
      </c>
      <c r="C24" s="259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</row>
    <row r="25" spans="1:16" s="244" customFormat="1">
      <c r="A25" s="254" t="s">
        <v>8</v>
      </c>
      <c r="B25" s="255" t="s">
        <v>98</v>
      </c>
      <c r="C25" s="256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</row>
    <row r="26" spans="1:16" s="244" customFormat="1">
      <c r="A26" s="254"/>
      <c r="B26" s="262" t="s">
        <v>99</v>
      </c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</row>
    <row r="27" spans="1:16" s="244" customFormat="1">
      <c r="A27" s="254"/>
      <c r="B27" s="262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</row>
    <row r="28" spans="1:16" s="244" customFormat="1">
      <c r="A28" s="254"/>
      <c r="B28" s="262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</row>
    <row r="29" spans="1:16" s="244" customFormat="1">
      <c r="A29" s="254"/>
      <c r="B29" s="262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</row>
    <row r="30" spans="1:16" s="244" customFormat="1">
      <c r="A30" s="254"/>
      <c r="B30" s="262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</row>
    <row r="31" spans="1:16" s="244" customFormat="1">
      <c r="A31" s="254"/>
      <c r="B31" s="262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</row>
    <row r="32" spans="1:16" s="244" customFormat="1">
      <c r="A32" s="254"/>
      <c r="B32" s="262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</row>
    <row r="33" spans="1:16" s="244" customFormat="1">
      <c r="A33" s="254"/>
      <c r="B33" s="262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</row>
    <row r="34" spans="1:16" s="244" customFormat="1">
      <c r="A34" s="254"/>
      <c r="B34" s="262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</row>
    <row r="35" spans="1:16" s="244" customFormat="1">
      <c r="A35" s="254"/>
      <c r="B35" s="262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</row>
    <row r="36" spans="1:16" s="244" customFormat="1">
      <c r="A36" s="254"/>
      <c r="B36" s="262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</row>
    <row r="37" spans="1:16" s="244" customFormat="1">
      <c r="A37" s="254"/>
      <c r="B37" s="262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</row>
    <row r="38" spans="1:16" s="244" customFormat="1">
      <c r="A38" s="254"/>
      <c r="B38" s="262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</row>
    <row r="39" spans="1:16" s="244" customFormat="1">
      <c r="A39" s="254"/>
      <c r="B39" s="262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</row>
    <row r="40" spans="1:16" s="244" customFormat="1">
      <c r="A40" s="254"/>
      <c r="B40" s="262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</row>
    <row r="41" spans="1:16" s="266" customFormat="1" ht="15.75">
      <c r="A41" s="100"/>
      <c r="B41" s="263" t="s">
        <v>9</v>
      </c>
      <c r="C41" s="264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</row>
    <row r="42" spans="1:16" s="93" customFormat="1" ht="24.75" customHeight="1">
      <c r="A42" s="267"/>
      <c r="B42" s="92"/>
      <c r="C42" s="92"/>
      <c r="D42" s="267"/>
      <c r="E42" s="267"/>
      <c r="F42" s="267"/>
      <c r="G42" s="267"/>
    </row>
    <row r="43" spans="1:16" s="261" customFormat="1" ht="14.25" customHeight="1">
      <c r="A43" s="249"/>
      <c r="B43" s="1278" t="s">
        <v>275</v>
      </c>
      <c r="C43" s="1279"/>
      <c r="D43" s="1279"/>
      <c r="E43" s="1279"/>
      <c r="F43" s="1279"/>
      <c r="G43" s="1279"/>
      <c r="H43" s="1279"/>
      <c r="I43" s="1279"/>
      <c r="J43" s="1279"/>
      <c r="K43" s="1279"/>
      <c r="L43" s="1279"/>
      <c r="M43" s="1279"/>
      <c r="N43" s="1279"/>
      <c r="O43" s="1279"/>
      <c r="P43" s="249"/>
    </row>
    <row r="44" spans="1:16" s="112" customFormat="1" ht="14.25" customHeight="1">
      <c r="A44" s="253"/>
      <c r="B44" s="296"/>
      <c r="C44" s="296"/>
      <c r="D44" s="297"/>
      <c r="E44" s="297"/>
      <c r="F44" s="297"/>
      <c r="G44" s="297"/>
      <c r="H44" s="326"/>
      <c r="I44" s="326"/>
      <c r="J44" s="326"/>
      <c r="K44" s="326"/>
      <c r="L44" s="326"/>
      <c r="M44" s="326"/>
      <c r="N44" s="326"/>
      <c r="O44" s="326"/>
    </row>
    <row r="45" spans="1:16" s="112" customFormat="1" ht="14.25" customHeight="1">
      <c r="A45" s="253"/>
      <c r="B45" s="253"/>
      <c r="C45" s="1168" t="s">
        <v>193</v>
      </c>
      <c r="D45" s="1276"/>
      <c r="E45" s="1276"/>
      <c r="F45" s="1276"/>
      <c r="G45" s="253"/>
      <c r="H45" s="1168" t="s">
        <v>10</v>
      </c>
      <c r="I45" s="1168"/>
      <c r="J45" s="1168"/>
      <c r="K45" s="1168"/>
      <c r="L45" s="1168"/>
      <c r="M45" s="253"/>
      <c r="N45" s="253"/>
      <c r="O45" s="253"/>
    </row>
    <row r="46" spans="1:16" s="112" customFormat="1" ht="14.25" customHeight="1">
      <c r="A46" s="253"/>
      <c r="B46" s="298"/>
      <c r="C46" s="1151"/>
      <c r="D46" s="1275"/>
      <c r="E46" s="1275"/>
      <c r="F46" s="1152"/>
      <c r="G46" s="253"/>
      <c r="H46" s="1281"/>
      <c r="I46" s="1282"/>
      <c r="J46" s="1282"/>
      <c r="K46" s="1282"/>
      <c r="L46" s="1283"/>
      <c r="M46" s="91"/>
      <c r="N46" s="91"/>
      <c r="O46" s="91"/>
    </row>
    <row r="47" spans="1:16" s="112" customFormat="1" ht="14.25" customHeight="1">
      <c r="A47" s="253"/>
      <c r="B47" s="298"/>
      <c r="C47" s="1141"/>
      <c r="D47" s="1276"/>
      <c r="E47" s="1276"/>
      <c r="F47" s="1142"/>
      <c r="G47" s="253"/>
      <c r="H47" s="1284"/>
      <c r="I47" s="1163"/>
      <c r="J47" s="1163"/>
      <c r="K47" s="1163"/>
      <c r="L47" s="1285"/>
      <c r="M47" s="91"/>
      <c r="N47" s="91"/>
      <c r="O47" s="91"/>
    </row>
    <row r="48" spans="1:16" s="112" customFormat="1" ht="14.25" customHeight="1">
      <c r="A48" s="253"/>
      <c r="B48" s="298"/>
      <c r="C48" s="1141"/>
      <c r="D48" s="1276"/>
      <c r="E48" s="1276"/>
      <c r="F48" s="1142"/>
      <c r="G48" s="253"/>
      <c r="H48" s="1284"/>
      <c r="I48" s="1163"/>
      <c r="J48" s="1163"/>
      <c r="K48" s="1163"/>
      <c r="L48" s="1285"/>
      <c r="M48" s="91"/>
      <c r="N48" s="91"/>
      <c r="O48" s="91"/>
    </row>
    <row r="49" spans="1:15" s="112" customFormat="1" ht="14.25" customHeight="1">
      <c r="A49" s="253"/>
      <c r="B49" s="298"/>
      <c r="C49" s="1141"/>
      <c r="D49" s="1276"/>
      <c r="E49" s="1276"/>
      <c r="F49" s="1142"/>
      <c r="G49" s="253"/>
      <c r="H49" s="1286"/>
      <c r="I49" s="1163"/>
      <c r="J49" s="1163"/>
      <c r="K49" s="1163"/>
      <c r="L49" s="1285"/>
      <c r="M49" s="91"/>
      <c r="N49" s="91"/>
      <c r="O49" s="91"/>
    </row>
    <row r="50" spans="1:15" s="112" customFormat="1" ht="14.25" customHeight="1">
      <c r="A50" s="253"/>
      <c r="B50" s="91"/>
      <c r="C50" s="1141"/>
      <c r="D50" s="1276"/>
      <c r="E50" s="1276"/>
      <c r="F50" s="1142"/>
      <c r="G50" s="253"/>
      <c r="H50" s="1286"/>
      <c r="I50" s="1163"/>
      <c r="J50" s="1163"/>
      <c r="K50" s="1163"/>
      <c r="L50" s="1285"/>
      <c r="M50" s="91"/>
      <c r="N50" s="91"/>
      <c r="O50" s="91"/>
    </row>
    <row r="51" spans="1:15" s="112" customFormat="1" ht="14.25" customHeight="1">
      <c r="A51" s="253"/>
      <c r="B51" s="91"/>
      <c r="C51" s="1141"/>
      <c r="D51" s="1276"/>
      <c r="E51" s="1276"/>
      <c r="F51" s="1142"/>
      <c r="G51" s="253"/>
      <c r="H51" s="1286"/>
      <c r="I51" s="1163"/>
      <c r="J51" s="1163"/>
      <c r="K51" s="1163"/>
      <c r="L51" s="1285"/>
      <c r="M51" s="91"/>
      <c r="N51" s="91"/>
      <c r="O51" s="91"/>
    </row>
    <row r="52" spans="1:15" s="112" customFormat="1" ht="14.25" customHeight="1">
      <c r="A52" s="253"/>
      <c r="B52" s="91"/>
      <c r="C52" s="1160"/>
      <c r="D52" s="1280"/>
      <c r="E52" s="1280"/>
      <c r="F52" s="1161"/>
      <c r="G52" s="253"/>
      <c r="H52" s="1287"/>
      <c r="I52" s="1288"/>
      <c r="J52" s="1288"/>
      <c r="K52" s="1288"/>
      <c r="L52" s="1289"/>
      <c r="M52" s="91"/>
      <c r="N52" s="91"/>
      <c r="O52" s="91"/>
    </row>
    <row r="53" spans="1:15" s="112" customFormat="1" ht="14.25" customHeight="1">
      <c r="A53" s="253"/>
      <c r="B53" s="294"/>
      <c r="C53" s="1165" t="s">
        <v>103</v>
      </c>
      <c r="D53" s="1165"/>
      <c r="E53" s="1165"/>
      <c r="F53" s="1165"/>
      <c r="G53" s="253"/>
      <c r="H53" s="1165" t="s">
        <v>103</v>
      </c>
      <c r="I53" s="1163"/>
      <c r="J53" s="1163"/>
      <c r="K53" s="1163"/>
      <c r="L53" s="1163"/>
      <c r="M53" s="91"/>
      <c r="N53" s="294"/>
      <c r="O53" s="294"/>
    </row>
    <row r="54" spans="1:15" s="112" customFormat="1" ht="14.25" customHeight="1">
      <c r="A54" s="253"/>
      <c r="B54" s="298"/>
      <c r="C54" s="298"/>
      <c r="D54" s="253"/>
      <c r="E54" s="253"/>
      <c r="F54" s="253"/>
      <c r="G54" s="253"/>
    </row>
    <row r="55" spans="1:15" s="112" customFormat="1" ht="14.25" customHeight="1">
      <c r="A55" s="253"/>
      <c r="B55" s="253"/>
      <c r="C55" s="1168" t="s">
        <v>76</v>
      </c>
      <c r="D55" s="1168"/>
      <c r="E55" s="1168"/>
      <c r="F55" s="1168"/>
      <c r="G55" s="253"/>
    </row>
    <row r="56" spans="1:15" s="112" customFormat="1" ht="14.25" customHeight="1">
      <c r="A56" s="253"/>
      <c r="B56" s="298"/>
      <c r="C56" s="1151"/>
      <c r="D56" s="1275"/>
      <c r="E56" s="1275"/>
      <c r="F56" s="1152"/>
      <c r="G56" s="253"/>
    </row>
    <row r="57" spans="1:15" s="112" customFormat="1" ht="14.25" customHeight="1">
      <c r="A57" s="253"/>
      <c r="B57" s="298"/>
      <c r="C57" s="1141"/>
      <c r="D57" s="1276"/>
      <c r="E57" s="1276"/>
      <c r="F57" s="1142"/>
      <c r="G57" s="253"/>
    </row>
    <row r="58" spans="1:15" s="112" customFormat="1" ht="14.25" customHeight="1">
      <c r="A58" s="253"/>
      <c r="B58" s="298"/>
      <c r="C58" s="1141"/>
      <c r="D58" s="1276"/>
      <c r="E58" s="1276"/>
      <c r="F58" s="1142"/>
      <c r="G58" s="253"/>
    </row>
    <row r="59" spans="1:15" s="112" customFormat="1" ht="14.25" customHeight="1">
      <c r="A59" s="253"/>
      <c r="B59" s="298"/>
      <c r="C59" s="1141"/>
      <c r="D59" s="1276"/>
      <c r="E59" s="1276"/>
      <c r="F59" s="1142"/>
      <c r="G59" s="253"/>
    </row>
    <row r="60" spans="1:15" s="112" customFormat="1" ht="14.25" customHeight="1">
      <c r="A60" s="253"/>
      <c r="B60" s="91"/>
      <c r="C60" s="1141"/>
      <c r="D60" s="1276"/>
      <c r="E60" s="1276"/>
      <c r="F60" s="1142"/>
      <c r="G60" s="253"/>
    </row>
    <row r="61" spans="1:15" s="112" customFormat="1" ht="14.25" customHeight="1">
      <c r="A61" s="253"/>
      <c r="B61" s="91"/>
      <c r="C61" s="1141"/>
      <c r="D61" s="1276"/>
      <c r="E61" s="1276"/>
      <c r="F61" s="1142"/>
      <c r="G61" s="253"/>
    </row>
    <row r="62" spans="1:15" s="112" customFormat="1" ht="14.25" customHeight="1">
      <c r="A62" s="253"/>
      <c r="B62" s="91"/>
      <c r="C62" s="1141"/>
      <c r="D62" s="1276"/>
      <c r="E62" s="1276"/>
      <c r="F62" s="1142"/>
      <c r="G62" s="253"/>
    </row>
    <row r="63" spans="1:15" s="112" customFormat="1" ht="14.25" customHeight="1">
      <c r="A63" s="253"/>
      <c r="B63" s="294"/>
      <c r="C63" s="1277" t="s">
        <v>103</v>
      </c>
      <c r="D63" s="1277"/>
      <c r="E63" s="1277"/>
      <c r="F63" s="1277"/>
      <c r="G63" s="253"/>
    </row>
    <row r="64" spans="1:15" s="99" customFormat="1" ht="12.75" customHeight="1">
      <c r="A64" s="140"/>
    </row>
    <row r="65" spans="1:4" s="99" customFormat="1" ht="12.75" customHeight="1">
      <c r="A65" s="140"/>
    </row>
    <row r="66" spans="1:4" s="99" customFormat="1" ht="12.75" customHeight="1">
      <c r="A66" s="140"/>
    </row>
    <row r="67" spans="1:4" s="99" customFormat="1" ht="12.75" customHeight="1">
      <c r="A67" s="140"/>
    </row>
    <row r="68" spans="1:4" s="99" customFormat="1" ht="12.75" customHeight="1">
      <c r="A68" s="140"/>
    </row>
    <row r="69" spans="1:4" s="99" customFormat="1" ht="12.75" customHeight="1">
      <c r="A69" s="140"/>
    </row>
    <row r="70" spans="1:4" s="99" customFormat="1" ht="12.75" customHeight="1">
      <c r="A70" s="140"/>
    </row>
    <row r="71" spans="1:4" s="99" customFormat="1" ht="12.75" customHeight="1">
      <c r="A71" s="140"/>
    </row>
    <row r="72" spans="1:4" s="99" customFormat="1" ht="12.75" customHeight="1">
      <c r="A72" s="140"/>
    </row>
    <row r="73" spans="1:4" s="99" customFormat="1" ht="12.75" customHeight="1">
      <c r="A73" s="140"/>
    </row>
    <row r="74" spans="1:4" s="99" customFormat="1" ht="12.75" customHeight="1">
      <c r="A74" s="140"/>
    </row>
    <row r="75" spans="1:4" s="99" customFormat="1" ht="12.75" customHeight="1">
      <c r="A75" s="140"/>
    </row>
    <row r="76" spans="1:4" s="99" customFormat="1" ht="12.75" customHeight="1">
      <c r="A76" s="140"/>
    </row>
    <row r="77" spans="1:4" s="99" customFormat="1" ht="12.75" customHeight="1">
      <c r="A77" s="140"/>
    </row>
    <row r="78" spans="1:4" s="99" customFormat="1" ht="12.75" customHeight="1">
      <c r="A78" s="140"/>
    </row>
    <row r="79" spans="1:4" s="99" customFormat="1" ht="12.75" customHeight="1">
      <c r="A79" s="140"/>
    </row>
    <row r="80" spans="1:4" ht="12.75" customHeight="1">
      <c r="A80" s="141"/>
      <c r="B80" s="99"/>
      <c r="C80" s="99"/>
      <c r="D80" s="99"/>
    </row>
    <row r="81" spans="1:4" ht="12.75" customHeight="1">
      <c r="A81" s="141"/>
      <c r="B81" s="99"/>
      <c r="C81" s="99"/>
      <c r="D81" s="99"/>
    </row>
    <row r="82" spans="1:4" ht="12.75" customHeight="1">
      <c r="A82" s="141"/>
      <c r="B82" s="99"/>
      <c r="C82" s="99"/>
      <c r="D82" s="99"/>
    </row>
    <row r="83" spans="1:4" ht="12.75" customHeight="1">
      <c r="A83" s="141"/>
      <c r="B83" s="99"/>
      <c r="C83" s="99"/>
      <c r="D83" s="99"/>
    </row>
    <row r="84" spans="1:4" ht="12.75" customHeight="1">
      <c r="A84" s="141"/>
      <c r="B84" s="99"/>
      <c r="C84" s="99"/>
      <c r="D84" s="99"/>
    </row>
    <row r="85" spans="1:4" ht="12.75" customHeight="1">
      <c r="A85" s="141"/>
      <c r="B85" s="99"/>
      <c r="C85" s="99"/>
      <c r="D85" s="99"/>
    </row>
    <row r="86" spans="1:4" ht="12.75" customHeight="1">
      <c r="A86" s="141"/>
      <c r="B86" s="99"/>
      <c r="C86" s="99"/>
      <c r="D86" s="99"/>
    </row>
    <row r="87" spans="1:4" ht="12.75" customHeight="1">
      <c r="A87" s="141"/>
      <c r="B87" s="99"/>
      <c r="C87" s="99"/>
      <c r="D87" s="99"/>
    </row>
    <row r="88" spans="1:4" ht="12.75" customHeight="1">
      <c r="A88" s="141"/>
    </row>
    <row r="89" spans="1:4" ht="12.75" customHeight="1">
      <c r="A89" s="141"/>
    </row>
    <row r="90" spans="1:4" ht="12.75" customHeight="1">
      <c r="A90" s="141"/>
    </row>
    <row r="91" spans="1:4" ht="12.75" customHeight="1">
      <c r="A91" s="141"/>
    </row>
    <row r="92" spans="1:4" ht="12.75" customHeight="1">
      <c r="A92" s="141"/>
    </row>
    <row r="93" spans="1:4" ht="12.75" customHeight="1"/>
    <row r="94" spans="1:4" ht="12.75" customHeight="1"/>
    <row r="95" spans="1:4" ht="12.75" customHeight="1"/>
    <row r="96" spans="1:4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</sheetData>
  <mergeCells count="27">
    <mergeCell ref="B43:O43"/>
    <mergeCell ref="C45:F45"/>
    <mergeCell ref="H45:L45"/>
    <mergeCell ref="C46:F52"/>
    <mergeCell ref="H46:L52"/>
    <mergeCell ref="C53:F53"/>
    <mergeCell ref="H53:L53"/>
    <mergeCell ref="C55:F55"/>
    <mergeCell ref="C56:F62"/>
    <mergeCell ref="C63:F63"/>
    <mergeCell ref="A12:A14"/>
    <mergeCell ref="B12:B14"/>
    <mergeCell ref="C12:C14"/>
    <mergeCell ref="D12:E12"/>
    <mergeCell ref="F12:P12"/>
    <mergeCell ref="D13:D14"/>
    <mergeCell ref="E13:E14"/>
    <mergeCell ref="F13:F14"/>
    <mergeCell ref="G13:G14"/>
    <mergeCell ref="H13:L13"/>
    <mergeCell ref="N13:P13"/>
    <mergeCell ref="A10:P10"/>
    <mergeCell ref="N2:P4"/>
    <mergeCell ref="A5:P5"/>
    <mergeCell ref="A6:P6"/>
    <mergeCell ref="A7:P7"/>
    <mergeCell ref="B9:O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pageOrder="overThenDown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D73E4-EAE2-4965-B413-A6C30992C7A8}">
  <sheetPr>
    <tabColor rgb="FFFFFF00"/>
  </sheetPr>
  <dimension ref="A1:I3195"/>
  <sheetViews>
    <sheetView view="pageBreakPreview" zoomScaleNormal="100" zoomScaleSheetLayoutView="100" workbookViewId="0">
      <selection activeCell="C8" sqref="C8"/>
    </sheetView>
  </sheetViews>
  <sheetFormatPr defaultColWidth="10.28515625" defaultRowHeight="12.75"/>
  <cols>
    <col min="1" max="1" width="6.7109375" style="338" bestFit="1" customWidth="1"/>
    <col min="2" max="2" width="51.5703125" style="339" customWidth="1"/>
    <col min="3" max="4" width="14" style="339" customWidth="1"/>
    <col min="5" max="7" width="14.7109375" style="339" customWidth="1"/>
    <col min="8" max="8" width="11.28515625" style="339" customWidth="1"/>
    <col min="9" max="256" width="10.28515625" style="339"/>
    <col min="257" max="257" width="6.7109375" style="339" bestFit="1" customWidth="1"/>
    <col min="258" max="258" width="51.5703125" style="339" customWidth="1"/>
    <col min="259" max="260" width="14" style="339" customWidth="1"/>
    <col min="261" max="263" width="14.7109375" style="339" customWidth="1"/>
    <col min="264" max="264" width="11.28515625" style="339" customWidth="1"/>
    <col min="265" max="512" width="10.28515625" style="339"/>
    <col min="513" max="513" width="6.7109375" style="339" bestFit="1" customWidth="1"/>
    <col min="514" max="514" width="51.5703125" style="339" customWidth="1"/>
    <col min="515" max="516" width="14" style="339" customWidth="1"/>
    <col min="517" max="519" width="14.7109375" style="339" customWidth="1"/>
    <col min="520" max="520" width="11.28515625" style="339" customWidth="1"/>
    <col min="521" max="768" width="10.28515625" style="339"/>
    <col min="769" max="769" width="6.7109375" style="339" bestFit="1" customWidth="1"/>
    <col min="770" max="770" width="51.5703125" style="339" customWidth="1"/>
    <col min="771" max="772" width="14" style="339" customWidth="1"/>
    <col min="773" max="775" width="14.7109375" style="339" customWidth="1"/>
    <col min="776" max="776" width="11.28515625" style="339" customWidth="1"/>
    <col min="777" max="1024" width="10.28515625" style="339"/>
    <col min="1025" max="1025" width="6.7109375" style="339" bestFit="1" customWidth="1"/>
    <col min="1026" max="1026" width="51.5703125" style="339" customWidth="1"/>
    <col min="1027" max="1028" width="14" style="339" customWidth="1"/>
    <col min="1029" max="1031" width="14.7109375" style="339" customWidth="1"/>
    <col min="1032" max="1032" width="11.28515625" style="339" customWidth="1"/>
    <col min="1033" max="1280" width="10.28515625" style="339"/>
    <col min="1281" max="1281" width="6.7109375" style="339" bestFit="1" customWidth="1"/>
    <col min="1282" max="1282" width="51.5703125" style="339" customWidth="1"/>
    <col min="1283" max="1284" width="14" style="339" customWidth="1"/>
    <col min="1285" max="1287" width="14.7109375" style="339" customWidth="1"/>
    <col min="1288" max="1288" width="11.28515625" style="339" customWidth="1"/>
    <col min="1289" max="1536" width="10.28515625" style="339"/>
    <col min="1537" max="1537" width="6.7109375" style="339" bestFit="1" customWidth="1"/>
    <col min="1538" max="1538" width="51.5703125" style="339" customWidth="1"/>
    <col min="1539" max="1540" width="14" style="339" customWidth="1"/>
    <col min="1541" max="1543" width="14.7109375" style="339" customWidth="1"/>
    <col min="1544" max="1544" width="11.28515625" style="339" customWidth="1"/>
    <col min="1545" max="1792" width="10.28515625" style="339"/>
    <col min="1793" max="1793" width="6.7109375" style="339" bestFit="1" customWidth="1"/>
    <col min="1794" max="1794" width="51.5703125" style="339" customWidth="1"/>
    <col min="1795" max="1796" width="14" style="339" customWidth="1"/>
    <col min="1797" max="1799" width="14.7109375" style="339" customWidth="1"/>
    <col min="1800" max="1800" width="11.28515625" style="339" customWidth="1"/>
    <col min="1801" max="2048" width="10.28515625" style="339"/>
    <col min="2049" max="2049" width="6.7109375" style="339" bestFit="1" customWidth="1"/>
    <col min="2050" max="2050" width="51.5703125" style="339" customWidth="1"/>
    <col min="2051" max="2052" width="14" style="339" customWidth="1"/>
    <col min="2053" max="2055" width="14.7109375" style="339" customWidth="1"/>
    <col min="2056" max="2056" width="11.28515625" style="339" customWidth="1"/>
    <col min="2057" max="2304" width="10.28515625" style="339"/>
    <col min="2305" max="2305" width="6.7109375" style="339" bestFit="1" customWidth="1"/>
    <col min="2306" max="2306" width="51.5703125" style="339" customWidth="1"/>
    <col min="2307" max="2308" width="14" style="339" customWidth="1"/>
    <col min="2309" max="2311" width="14.7109375" style="339" customWidth="1"/>
    <col min="2312" max="2312" width="11.28515625" style="339" customWidth="1"/>
    <col min="2313" max="2560" width="10.28515625" style="339"/>
    <col min="2561" max="2561" width="6.7109375" style="339" bestFit="1" customWidth="1"/>
    <col min="2562" max="2562" width="51.5703125" style="339" customWidth="1"/>
    <col min="2563" max="2564" width="14" style="339" customWidth="1"/>
    <col min="2565" max="2567" width="14.7109375" style="339" customWidth="1"/>
    <col min="2568" max="2568" width="11.28515625" style="339" customWidth="1"/>
    <col min="2569" max="2816" width="10.28515625" style="339"/>
    <col min="2817" max="2817" width="6.7109375" style="339" bestFit="1" customWidth="1"/>
    <col min="2818" max="2818" width="51.5703125" style="339" customWidth="1"/>
    <col min="2819" max="2820" width="14" style="339" customWidth="1"/>
    <col min="2821" max="2823" width="14.7109375" style="339" customWidth="1"/>
    <col min="2824" max="2824" width="11.28515625" style="339" customWidth="1"/>
    <col min="2825" max="3072" width="10.28515625" style="339"/>
    <col min="3073" max="3073" width="6.7109375" style="339" bestFit="1" customWidth="1"/>
    <col min="3074" max="3074" width="51.5703125" style="339" customWidth="1"/>
    <col min="3075" max="3076" width="14" style="339" customWidth="1"/>
    <col min="3077" max="3079" width="14.7109375" style="339" customWidth="1"/>
    <col min="3080" max="3080" width="11.28515625" style="339" customWidth="1"/>
    <col min="3081" max="3328" width="10.28515625" style="339"/>
    <col min="3329" max="3329" width="6.7109375" style="339" bestFit="1" customWidth="1"/>
    <col min="3330" max="3330" width="51.5703125" style="339" customWidth="1"/>
    <col min="3331" max="3332" width="14" style="339" customWidth="1"/>
    <col min="3333" max="3335" width="14.7109375" style="339" customWidth="1"/>
    <col min="3336" max="3336" width="11.28515625" style="339" customWidth="1"/>
    <col min="3337" max="3584" width="10.28515625" style="339"/>
    <col min="3585" max="3585" width="6.7109375" style="339" bestFit="1" customWidth="1"/>
    <col min="3586" max="3586" width="51.5703125" style="339" customWidth="1"/>
    <col min="3587" max="3588" width="14" style="339" customWidth="1"/>
    <col min="3589" max="3591" width="14.7109375" style="339" customWidth="1"/>
    <col min="3592" max="3592" width="11.28515625" style="339" customWidth="1"/>
    <col min="3593" max="3840" width="10.28515625" style="339"/>
    <col min="3841" max="3841" width="6.7109375" style="339" bestFit="1" customWidth="1"/>
    <col min="3842" max="3842" width="51.5703125" style="339" customWidth="1"/>
    <col min="3843" max="3844" width="14" style="339" customWidth="1"/>
    <col min="3845" max="3847" width="14.7109375" style="339" customWidth="1"/>
    <col min="3848" max="3848" width="11.28515625" style="339" customWidth="1"/>
    <col min="3849" max="4096" width="10.28515625" style="339"/>
    <col min="4097" max="4097" width="6.7109375" style="339" bestFit="1" customWidth="1"/>
    <col min="4098" max="4098" width="51.5703125" style="339" customWidth="1"/>
    <col min="4099" max="4100" width="14" style="339" customWidth="1"/>
    <col min="4101" max="4103" width="14.7109375" style="339" customWidth="1"/>
    <col min="4104" max="4104" width="11.28515625" style="339" customWidth="1"/>
    <col min="4105" max="4352" width="10.28515625" style="339"/>
    <col min="4353" max="4353" width="6.7109375" style="339" bestFit="1" customWidth="1"/>
    <col min="4354" max="4354" width="51.5703125" style="339" customWidth="1"/>
    <col min="4355" max="4356" width="14" style="339" customWidth="1"/>
    <col min="4357" max="4359" width="14.7109375" style="339" customWidth="1"/>
    <col min="4360" max="4360" width="11.28515625" style="339" customWidth="1"/>
    <col min="4361" max="4608" width="10.28515625" style="339"/>
    <col min="4609" max="4609" width="6.7109375" style="339" bestFit="1" customWidth="1"/>
    <col min="4610" max="4610" width="51.5703125" style="339" customWidth="1"/>
    <col min="4611" max="4612" width="14" style="339" customWidth="1"/>
    <col min="4613" max="4615" width="14.7109375" style="339" customWidth="1"/>
    <col min="4616" max="4616" width="11.28515625" style="339" customWidth="1"/>
    <col min="4617" max="4864" width="10.28515625" style="339"/>
    <col min="4865" max="4865" width="6.7109375" style="339" bestFit="1" customWidth="1"/>
    <col min="4866" max="4866" width="51.5703125" style="339" customWidth="1"/>
    <col min="4867" max="4868" width="14" style="339" customWidth="1"/>
    <col min="4869" max="4871" width="14.7109375" style="339" customWidth="1"/>
    <col min="4872" max="4872" width="11.28515625" style="339" customWidth="1"/>
    <col min="4873" max="5120" width="10.28515625" style="339"/>
    <col min="5121" max="5121" width="6.7109375" style="339" bestFit="1" customWidth="1"/>
    <col min="5122" max="5122" width="51.5703125" style="339" customWidth="1"/>
    <col min="5123" max="5124" width="14" style="339" customWidth="1"/>
    <col min="5125" max="5127" width="14.7109375" style="339" customWidth="1"/>
    <col min="5128" max="5128" width="11.28515625" style="339" customWidth="1"/>
    <col min="5129" max="5376" width="10.28515625" style="339"/>
    <col min="5377" max="5377" width="6.7109375" style="339" bestFit="1" customWidth="1"/>
    <col min="5378" max="5378" width="51.5703125" style="339" customWidth="1"/>
    <col min="5379" max="5380" width="14" style="339" customWidth="1"/>
    <col min="5381" max="5383" width="14.7109375" style="339" customWidth="1"/>
    <col min="5384" max="5384" width="11.28515625" style="339" customWidth="1"/>
    <col min="5385" max="5632" width="10.28515625" style="339"/>
    <col min="5633" max="5633" width="6.7109375" style="339" bestFit="1" customWidth="1"/>
    <col min="5634" max="5634" width="51.5703125" style="339" customWidth="1"/>
    <col min="5635" max="5636" width="14" style="339" customWidth="1"/>
    <col min="5637" max="5639" width="14.7109375" style="339" customWidth="1"/>
    <col min="5640" max="5640" width="11.28515625" style="339" customWidth="1"/>
    <col min="5641" max="5888" width="10.28515625" style="339"/>
    <col min="5889" max="5889" width="6.7109375" style="339" bestFit="1" customWidth="1"/>
    <col min="5890" max="5890" width="51.5703125" style="339" customWidth="1"/>
    <col min="5891" max="5892" width="14" style="339" customWidth="1"/>
    <col min="5893" max="5895" width="14.7109375" style="339" customWidth="1"/>
    <col min="5896" max="5896" width="11.28515625" style="339" customWidth="1"/>
    <col min="5897" max="6144" width="10.28515625" style="339"/>
    <col min="6145" max="6145" width="6.7109375" style="339" bestFit="1" customWidth="1"/>
    <col min="6146" max="6146" width="51.5703125" style="339" customWidth="1"/>
    <col min="6147" max="6148" width="14" style="339" customWidth="1"/>
    <col min="6149" max="6151" width="14.7109375" style="339" customWidth="1"/>
    <col min="6152" max="6152" width="11.28515625" style="339" customWidth="1"/>
    <col min="6153" max="6400" width="10.28515625" style="339"/>
    <col min="6401" max="6401" width="6.7109375" style="339" bestFit="1" customWidth="1"/>
    <col min="6402" max="6402" width="51.5703125" style="339" customWidth="1"/>
    <col min="6403" max="6404" width="14" style="339" customWidth="1"/>
    <col min="6405" max="6407" width="14.7109375" style="339" customWidth="1"/>
    <col min="6408" max="6408" width="11.28515625" style="339" customWidth="1"/>
    <col min="6409" max="6656" width="10.28515625" style="339"/>
    <col min="6657" max="6657" width="6.7109375" style="339" bestFit="1" customWidth="1"/>
    <col min="6658" max="6658" width="51.5703125" style="339" customWidth="1"/>
    <col min="6659" max="6660" width="14" style="339" customWidth="1"/>
    <col min="6661" max="6663" width="14.7109375" style="339" customWidth="1"/>
    <col min="6664" max="6664" width="11.28515625" style="339" customWidth="1"/>
    <col min="6665" max="6912" width="10.28515625" style="339"/>
    <col min="6913" max="6913" width="6.7109375" style="339" bestFit="1" customWidth="1"/>
    <col min="6914" max="6914" width="51.5703125" style="339" customWidth="1"/>
    <col min="6915" max="6916" width="14" style="339" customWidth="1"/>
    <col min="6917" max="6919" width="14.7109375" style="339" customWidth="1"/>
    <col min="6920" max="6920" width="11.28515625" style="339" customWidth="1"/>
    <col min="6921" max="7168" width="10.28515625" style="339"/>
    <col min="7169" max="7169" width="6.7109375" style="339" bestFit="1" customWidth="1"/>
    <col min="7170" max="7170" width="51.5703125" style="339" customWidth="1"/>
    <col min="7171" max="7172" width="14" style="339" customWidth="1"/>
    <col min="7173" max="7175" width="14.7109375" style="339" customWidth="1"/>
    <col min="7176" max="7176" width="11.28515625" style="339" customWidth="1"/>
    <col min="7177" max="7424" width="10.28515625" style="339"/>
    <col min="7425" max="7425" width="6.7109375" style="339" bestFit="1" customWidth="1"/>
    <col min="7426" max="7426" width="51.5703125" style="339" customWidth="1"/>
    <col min="7427" max="7428" width="14" style="339" customWidth="1"/>
    <col min="7429" max="7431" width="14.7109375" style="339" customWidth="1"/>
    <col min="7432" max="7432" width="11.28515625" style="339" customWidth="1"/>
    <col min="7433" max="7680" width="10.28515625" style="339"/>
    <col min="7681" max="7681" width="6.7109375" style="339" bestFit="1" customWidth="1"/>
    <col min="7682" max="7682" width="51.5703125" style="339" customWidth="1"/>
    <col min="7683" max="7684" width="14" style="339" customWidth="1"/>
    <col min="7685" max="7687" width="14.7109375" style="339" customWidth="1"/>
    <col min="7688" max="7688" width="11.28515625" style="339" customWidth="1"/>
    <col min="7689" max="7936" width="10.28515625" style="339"/>
    <col min="7937" max="7937" width="6.7109375" style="339" bestFit="1" customWidth="1"/>
    <col min="7938" max="7938" width="51.5703125" style="339" customWidth="1"/>
    <col min="7939" max="7940" width="14" style="339" customWidth="1"/>
    <col min="7941" max="7943" width="14.7109375" style="339" customWidth="1"/>
    <col min="7944" max="7944" width="11.28515625" style="339" customWidth="1"/>
    <col min="7945" max="8192" width="10.28515625" style="339"/>
    <col min="8193" max="8193" width="6.7109375" style="339" bestFit="1" customWidth="1"/>
    <col min="8194" max="8194" width="51.5703125" style="339" customWidth="1"/>
    <col min="8195" max="8196" width="14" style="339" customWidth="1"/>
    <col min="8197" max="8199" width="14.7109375" style="339" customWidth="1"/>
    <col min="8200" max="8200" width="11.28515625" style="339" customWidth="1"/>
    <col min="8201" max="8448" width="10.28515625" style="339"/>
    <col min="8449" max="8449" width="6.7109375" style="339" bestFit="1" customWidth="1"/>
    <col min="8450" max="8450" width="51.5703125" style="339" customWidth="1"/>
    <col min="8451" max="8452" width="14" style="339" customWidth="1"/>
    <col min="8453" max="8455" width="14.7109375" style="339" customWidth="1"/>
    <col min="8456" max="8456" width="11.28515625" style="339" customWidth="1"/>
    <col min="8457" max="8704" width="10.28515625" style="339"/>
    <col min="8705" max="8705" width="6.7109375" style="339" bestFit="1" customWidth="1"/>
    <col min="8706" max="8706" width="51.5703125" style="339" customWidth="1"/>
    <col min="8707" max="8708" width="14" style="339" customWidth="1"/>
    <col min="8709" max="8711" width="14.7109375" style="339" customWidth="1"/>
    <col min="8712" max="8712" width="11.28515625" style="339" customWidth="1"/>
    <col min="8713" max="8960" width="10.28515625" style="339"/>
    <col min="8961" max="8961" width="6.7109375" style="339" bestFit="1" customWidth="1"/>
    <col min="8962" max="8962" width="51.5703125" style="339" customWidth="1"/>
    <col min="8963" max="8964" width="14" style="339" customWidth="1"/>
    <col min="8965" max="8967" width="14.7109375" style="339" customWidth="1"/>
    <col min="8968" max="8968" width="11.28515625" style="339" customWidth="1"/>
    <col min="8969" max="9216" width="10.28515625" style="339"/>
    <col min="9217" max="9217" width="6.7109375" style="339" bestFit="1" customWidth="1"/>
    <col min="9218" max="9218" width="51.5703125" style="339" customWidth="1"/>
    <col min="9219" max="9220" width="14" style="339" customWidth="1"/>
    <col min="9221" max="9223" width="14.7109375" style="339" customWidth="1"/>
    <col min="9224" max="9224" width="11.28515625" style="339" customWidth="1"/>
    <col min="9225" max="9472" width="10.28515625" style="339"/>
    <col min="9473" max="9473" width="6.7109375" style="339" bestFit="1" customWidth="1"/>
    <col min="9474" max="9474" width="51.5703125" style="339" customWidth="1"/>
    <col min="9475" max="9476" width="14" style="339" customWidth="1"/>
    <col min="9477" max="9479" width="14.7109375" style="339" customWidth="1"/>
    <col min="9480" max="9480" width="11.28515625" style="339" customWidth="1"/>
    <col min="9481" max="9728" width="10.28515625" style="339"/>
    <col min="9729" max="9729" width="6.7109375" style="339" bestFit="1" customWidth="1"/>
    <col min="9730" max="9730" width="51.5703125" style="339" customWidth="1"/>
    <col min="9731" max="9732" width="14" style="339" customWidth="1"/>
    <col min="9733" max="9735" width="14.7109375" style="339" customWidth="1"/>
    <col min="9736" max="9736" width="11.28515625" style="339" customWidth="1"/>
    <col min="9737" max="9984" width="10.28515625" style="339"/>
    <col min="9985" max="9985" width="6.7109375" style="339" bestFit="1" customWidth="1"/>
    <col min="9986" max="9986" width="51.5703125" style="339" customWidth="1"/>
    <col min="9987" max="9988" width="14" style="339" customWidth="1"/>
    <col min="9989" max="9991" width="14.7109375" style="339" customWidth="1"/>
    <col min="9992" max="9992" width="11.28515625" style="339" customWidth="1"/>
    <col min="9993" max="10240" width="10.28515625" style="339"/>
    <col min="10241" max="10241" width="6.7109375" style="339" bestFit="1" customWidth="1"/>
    <col min="10242" max="10242" width="51.5703125" style="339" customWidth="1"/>
    <col min="10243" max="10244" width="14" style="339" customWidth="1"/>
    <col min="10245" max="10247" width="14.7109375" style="339" customWidth="1"/>
    <col min="10248" max="10248" width="11.28515625" style="339" customWidth="1"/>
    <col min="10249" max="10496" width="10.28515625" style="339"/>
    <col min="10497" max="10497" width="6.7109375" style="339" bestFit="1" customWidth="1"/>
    <col min="10498" max="10498" width="51.5703125" style="339" customWidth="1"/>
    <col min="10499" max="10500" width="14" style="339" customWidth="1"/>
    <col min="10501" max="10503" width="14.7109375" style="339" customWidth="1"/>
    <col min="10504" max="10504" width="11.28515625" style="339" customWidth="1"/>
    <col min="10505" max="10752" width="10.28515625" style="339"/>
    <col min="10753" max="10753" width="6.7109375" style="339" bestFit="1" customWidth="1"/>
    <col min="10754" max="10754" width="51.5703125" style="339" customWidth="1"/>
    <col min="10755" max="10756" width="14" style="339" customWidth="1"/>
    <col min="10757" max="10759" width="14.7109375" style="339" customWidth="1"/>
    <col min="10760" max="10760" width="11.28515625" style="339" customWidth="1"/>
    <col min="10761" max="11008" width="10.28515625" style="339"/>
    <col min="11009" max="11009" width="6.7109375" style="339" bestFit="1" customWidth="1"/>
    <col min="11010" max="11010" width="51.5703125" style="339" customWidth="1"/>
    <col min="11011" max="11012" width="14" style="339" customWidth="1"/>
    <col min="11013" max="11015" width="14.7109375" style="339" customWidth="1"/>
    <col min="11016" max="11016" width="11.28515625" style="339" customWidth="1"/>
    <col min="11017" max="11264" width="10.28515625" style="339"/>
    <col min="11265" max="11265" width="6.7109375" style="339" bestFit="1" customWidth="1"/>
    <col min="11266" max="11266" width="51.5703125" style="339" customWidth="1"/>
    <col min="11267" max="11268" width="14" style="339" customWidth="1"/>
    <col min="11269" max="11271" width="14.7109375" style="339" customWidth="1"/>
    <col min="11272" max="11272" width="11.28515625" style="339" customWidth="1"/>
    <col min="11273" max="11520" width="10.28515625" style="339"/>
    <col min="11521" max="11521" width="6.7109375" style="339" bestFit="1" customWidth="1"/>
    <col min="11522" max="11522" width="51.5703125" style="339" customWidth="1"/>
    <col min="11523" max="11524" width="14" style="339" customWidth="1"/>
    <col min="11525" max="11527" width="14.7109375" style="339" customWidth="1"/>
    <col min="11528" max="11528" width="11.28515625" style="339" customWidth="1"/>
    <col min="11529" max="11776" width="10.28515625" style="339"/>
    <col min="11777" max="11777" width="6.7109375" style="339" bestFit="1" customWidth="1"/>
    <col min="11778" max="11778" width="51.5703125" style="339" customWidth="1"/>
    <col min="11779" max="11780" width="14" style="339" customWidth="1"/>
    <col min="11781" max="11783" width="14.7109375" style="339" customWidth="1"/>
    <col min="11784" max="11784" width="11.28515625" style="339" customWidth="1"/>
    <col min="11785" max="12032" width="10.28515625" style="339"/>
    <col min="12033" max="12033" width="6.7109375" style="339" bestFit="1" customWidth="1"/>
    <col min="12034" max="12034" width="51.5703125" style="339" customWidth="1"/>
    <col min="12035" max="12036" width="14" style="339" customWidth="1"/>
    <col min="12037" max="12039" width="14.7109375" style="339" customWidth="1"/>
    <col min="12040" max="12040" width="11.28515625" style="339" customWidth="1"/>
    <col min="12041" max="12288" width="10.28515625" style="339"/>
    <col min="12289" max="12289" width="6.7109375" style="339" bestFit="1" customWidth="1"/>
    <col min="12290" max="12290" width="51.5703125" style="339" customWidth="1"/>
    <col min="12291" max="12292" width="14" style="339" customWidth="1"/>
    <col min="12293" max="12295" width="14.7109375" style="339" customWidth="1"/>
    <col min="12296" max="12296" width="11.28515625" style="339" customWidth="1"/>
    <col min="12297" max="12544" width="10.28515625" style="339"/>
    <col min="12545" max="12545" width="6.7109375" style="339" bestFit="1" customWidth="1"/>
    <col min="12546" max="12546" width="51.5703125" style="339" customWidth="1"/>
    <col min="12547" max="12548" width="14" style="339" customWidth="1"/>
    <col min="12549" max="12551" width="14.7109375" style="339" customWidth="1"/>
    <col min="12552" max="12552" width="11.28515625" style="339" customWidth="1"/>
    <col min="12553" max="12800" width="10.28515625" style="339"/>
    <col min="12801" max="12801" width="6.7109375" style="339" bestFit="1" customWidth="1"/>
    <col min="12802" max="12802" width="51.5703125" style="339" customWidth="1"/>
    <col min="12803" max="12804" width="14" style="339" customWidth="1"/>
    <col min="12805" max="12807" width="14.7109375" style="339" customWidth="1"/>
    <col min="12808" max="12808" width="11.28515625" style="339" customWidth="1"/>
    <col min="12809" max="13056" width="10.28515625" style="339"/>
    <col min="13057" max="13057" width="6.7109375" style="339" bestFit="1" customWidth="1"/>
    <col min="13058" max="13058" width="51.5703125" style="339" customWidth="1"/>
    <col min="13059" max="13060" width="14" style="339" customWidth="1"/>
    <col min="13061" max="13063" width="14.7109375" style="339" customWidth="1"/>
    <col min="13064" max="13064" width="11.28515625" style="339" customWidth="1"/>
    <col min="13065" max="13312" width="10.28515625" style="339"/>
    <col min="13313" max="13313" width="6.7109375" style="339" bestFit="1" customWidth="1"/>
    <col min="13314" max="13314" width="51.5703125" style="339" customWidth="1"/>
    <col min="13315" max="13316" width="14" style="339" customWidth="1"/>
    <col min="13317" max="13319" width="14.7109375" style="339" customWidth="1"/>
    <col min="13320" max="13320" width="11.28515625" style="339" customWidth="1"/>
    <col min="13321" max="13568" width="10.28515625" style="339"/>
    <col min="13569" max="13569" width="6.7109375" style="339" bestFit="1" customWidth="1"/>
    <col min="13570" max="13570" width="51.5703125" style="339" customWidth="1"/>
    <col min="13571" max="13572" width="14" style="339" customWidth="1"/>
    <col min="13573" max="13575" width="14.7109375" style="339" customWidth="1"/>
    <col min="13576" max="13576" width="11.28515625" style="339" customWidth="1"/>
    <col min="13577" max="13824" width="10.28515625" style="339"/>
    <col min="13825" max="13825" width="6.7109375" style="339" bestFit="1" customWidth="1"/>
    <col min="13826" max="13826" width="51.5703125" style="339" customWidth="1"/>
    <col min="13827" max="13828" width="14" style="339" customWidth="1"/>
    <col min="13829" max="13831" width="14.7109375" style="339" customWidth="1"/>
    <col min="13832" max="13832" width="11.28515625" style="339" customWidth="1"/>
    <col min="13833" max="14080" width="10.28515625" style="339"/>
    <col min="14081" max="14081" width="6.7109375" style="339" bestFit="1" customWidth="1"/>
    <col min="14082" max="14082" width="51.5703125" style="339" customWidth="1"/>
    <col min="14083" max="14084" width="14" style="339" customWidth="1"/>
    <col min="14085" max="14087" width="14.7109375" style="339" customWidth="1"/>
    <col min="14088" max="14088" width="11.28515625" style="339" customWidth="1"/>
    <col min="14089" max="14336" width="10.28515625" style="339"/>
    <col min="14337" max="14337" width="6.7109375" style="339" bestFit="1" customWidth="1"/>
    <col min="14338" max="14338" width="51.5703125" style="339" customWidth="1"/>
    <col min="14339" max="14340" width="14" style="339" customWidth="1"/>
    <col min="14341" max="14343" width="14.7109375" style="339" customWidth="1"/>
    <col min="14344" max="14344" width="11.28515625" style="339" customWidth="1"/>
    <col min="14345" max="14592" width="10.28515625" style="339"/>
    <col min="14593" max="14593" width="6.7109375" style="339" bestFit="1" customWidth="1"/>
    <col min="14594" max="14594" width="51.5703125" style="339" customWidth="1"/>
    <col min="14595" max="14596" width="14" style="339" customWidth="1"/>
    <col min="14597" max="14599" width="14.7109375" style="339" customWidth="1"/>
    <col min="14600" max="14600" width="11.28515625" style="339" customWidth="1"/>
    <col min="14601" max="14848" width="10.28515625" style="339"/>
    <col min="14849" max="14849" width="6.7109375" style="339" bestFit="1" customWidth="1"/>
    <col min="14850" max="14850" width="51.5703125" style="339" customWidth="1"/>
    <col min="14851" max="14852" width="14" style="339" customWidth="1"/>
    <col min="14853" max="14855" width="14.7109375" style="339" customWidth="1"/>
    <col min="14856" max="14856" width="11.28515625" style="339" customWidth="1"/>
    <col min="14857" max="15104" width="10.28515625" style="339"/>
    <col min="15105" max="15105" width="6.7109375" style="339" bestFit="1" customWidth="1"/>
    <col min="15106" max="15106" width="51.5703125" style="339" customWidth="1"/>
    <col min="15107" max="15108" width="14" style="339" customWidth="1"/>
    <col min="15109" max="15111" width="14.7109375" style="339" customWidth="1"/>
    <col min="15112" max="15112" width="11.28515625" style="339" customWidth="1"/>
    <col min="15113" max="15360" width="10.28515625" style="339"/>
    <col min="15361" max="15361" width="6.7109375" style="339" bestFit="1" customWidth="1"/>
    <col min="15362" max="15362" width="51.5703125" style="339" customWidth="1"/>
    <col min="15363" max="15364" width="14" style="339" customWidth="1"/>
    <col min="15365" max="15367" width="14.7109375" style="339" customWidth="1"/>
    <col min="15368" max="15368" width="11.28515625" style="339" customWidth="1"/>
    <col min="15369" max="15616" width="10.28515625" style="339"/>
    <col min="15617" max="15617" width="6.7109375" style="339" bestFit="1" customWidth="1"/>
    <col min="15618" max="15618" width="51.5703125" style="339" customWidth="1"/>
    <col min="15619" max="15620" width="14" style="339" customWidth="1"/>
    <col min="15621" max="15623" width="14.7109375" style="339" customWidth="1"/>
    <col min="15624" max="15624" width="11.28515625" style="339" customWidth="1"/>
    <col min="15625" max="15872" width="10.28515625" style="339"/>
    <col min="15873" max="15873" width="6.7109375" style="339" bestFit="1" customWidth="1"/>
    <col min="15874" max="15874" width="51.5703125" style="339" customWidth="1"/>
    <col min="15875" max="15876" width="14" style="339" customWidth="1"/>
    <col min="15877" max="15879" width="14.7109375" style="339" customWidth="1"/>
    <col min="15880" max="15880" width="11.28515625" style="339" customWidth="1"/>
    <col min="15881" max="16128" width="10.28515625" style="339"/>
    <col min="16129" max="16129" width="6.7109375" style="339" bestFit="1" customWidth="1"/>
    <col min="16130" max="16130" width="51.5703125" style="339" customWidth="1"/>
    <col min="16131" max="16132" width="14" style="339" customWidth="1"/>
    <col min="16133" max="16135" width="14.7109375" style="339" customWidth="1"/>
    <col min="16136" max="16136" width="11.28515625" style="339" customWidth="1"/>
    <col min="16137" max="16384" width="10.28515625" style="339"/>
  </cols>
  <sheetData>
    <row r="1" spans="1:8">
      <c r="F1" s="340" t="s">
        <v>328</v>
      </c>
    </row>
    <row r="2" spans="1:8">
      <c r="F2" s="341" t="s">
        <v>1304</v>
      </c>
      <c r="G2" s="341"/>
    </row>
    <row r="3" spans="1:8">
      <c r="F3" s="341" t="s">
        <v>13</v>
      </c>
      <c r="G3" s="341"/>
      <c r="H3" s="341"/>
    </row>
    <row r="4" spans="1:8">
      <c r="F4" s="341" t="s">
        <v>1305</v>
      </c>
      <c r="G4" s="341"/>
    </row>
    <row r="5" spans="1:8">
      <c r="F5" s="341"/>
      <c r="G5" s="341"/>
    </row>
    <row r="6" spans="1:8" ht="18.75">
      <c r="A6" s="1368" t="s">
        <v>329</v>
      </c>
      <c r="B6" s="1368"/>
      <c r="C6" s="1368"/>
      <c r="D6" s="1368"/>
      <c r="E6" s="1368"/>
      <c r="F6" s="1368"/>
      <c r="G6" s="1368"/>
      <c r="H6" s="1368"/>
    </row>
    <row r="7" spans="1:8" ht="18.75">
      <c r="A7" s="1368" t="s">
        <v>251</v>
      </c>
      <c r="B7" s="1368"/>
      <c r="C7" s="1368"/>
      <c r="D7" s="1368"/>
      <c r="E7" s="1368"/>
      <c r="F7" s="1368"/>
      <c r="G7" s="1163"/>
      <c r="H7" s="1163"/>
    </row>
    <row r="8" spans="1:8" s="343" customFormat="1" ht="15.75">
      <c r="A8" s="342"/>
      <c r="B8" s="342"/>
      <c r="C8" s="342"/>
      <c r="D8" s="342"/>
      <c r="E8" s="342"/>
      <c r="F8" s="342"/>
      <c r="G8" s="342"/>
      <c r="H8" s="342"/>
    </row>
    <row r="9" spans="1:8" s="343" customFormat="1" ht="20.25" customHeight="1">
      <c r="A9" s="342"/>
      <c r="B9" s="1369"/>
      <c r="C9" s="1369"/>
      <c r="D9" s="1369"/>
      <c r="E9" s="1369"/>
      <c r="F9" s="1369"/>
      <c r="G9" s="1369"/>
      <c r="H9" s="91"/>
    </row>
    <row r="10" spans="1:8" s="342" customFormat="1" ht="21" customHeight="1">
      <c r="A10" s="1370" t="s">
        <v>5</v>
      </c>
      <c r="B10" s="1371"/>
      <c r="C10" s="1371"/>
      <c r="D10" s="1371"/>
      <c r="E10" s="1371"/>
      <c r="F10" s="1371"/>
      <c r="G10" s="1371"/>
      <c r="H10" s="1371"/>
    </row>
    <row r="11" spans="1:8" s="342" customFormat="1" ht="20.25" customHeight="1">
      <c r="A11" s="338"/>
      <c r="B11" s="339"/>
      <c r="C11" s="339"/>
      <c r="D11" s="339"/>
      <c r="E11" s="1372" t="s">
        <v>330</v>
      </c>
      <c r="F11" s="1372"/>
      <c r="G11" s="1372"/>
      <c r="H11" s="1372"/>
    </row>
    <row r="12" spans="1:8" ht="15.75" customHeight="1">
      <c r="A12" s="1312" t="s">
        <v>11</v>
      </c>
      <c r="B12" s="1312" t="s">
        <v>331</v>
      </c>
      <c r="C12" s="1314" t="s">
        <v>332</v>
      </c>
      <c r="D12" s="1373" t="s">
        <v>333</v>
      </c>
      <c r="E12" s="1373"/>
      <c r="F12" s="1314" t="s">
        <v>334</v>
      </c>
      <c r="G12" s="1362" t="s">
        <v>335</v>
      </c>
      <c r="H12" s="1314" t="s">
        <v>336</v>
      </c>
    </row>
    <row r="13" spans="1:8" ht="36.75" customHeight="1">
      <c r="A13" s="1312"/>
      <c r="B13" s="1312"/>
      <c r="C13" s="1314"/>
      <c r="D13" s="345" t="s">
        <v>337</v>
      </c>
      <c r="E13" s="345" t="s">
        <v>338</v>
      </c>
      <c r="F13" s="1314"/>
      <c r="G13" s="1362"/>
      <c r="H13" s="1314"/>
    </row>
    <row r="14" spans="1:8">
      <c r="A14" s="346" t="s">
        <v>1</v>
      </c>
      <c r="B14" s="346" t="s">
        <v>2</v>
      </c>
      <c r="C14" s="346" t="s">
        <v>4</v>
      </c>
      <c r="D14" s="346" t="s">
        <v>8</v>
      </c>
      <c r="E14" s="346" t="s">
        <v>291</v>
      </c>
      <c r="F14" s="346" t="s">
        <v>292</v>
      </c>
      <c r="G14" s="346" t="s">
        <v>339</v>
      </c>
      <c r="H14" s="346" t="s">
        <v>340</v>
      </c>
    </row>
    <row r="15" spans="1:8" ht="9.75" customHeight="1">
      <c r="A15" s="347"/>
      <c r="B15" s="348"/>
      <c r="C15" s="348"/>
      <c r="D15" s="348"/>
      <c r="E15" s="348"/>
      <c r="F15" s="348"/>
      <c r="G15" s="348"/>
      <c r="H15" s="349"/>
    </row>
    <row r="16" spans="1:8" ht="20.25" customHeight="1">
      <c r="A16" s="350"/>
      <c r="B16" s="351" t="s">
        <v>341</v>
      </c>
      <c r="C16" s="352">
        <f>C17+C41+C42+C45+C54+C43+C44</f>
        <v>0</v>
      </c>
      <c r="D16" s="352">
        <f>D17+D41+D42+D45+D54+D43+D44</f>
        <v>0</v>
      </c>
      <c r="E16" s="352">
        <f>E17+E41+E42+E45+E54+E43+E44</f>
        <v>0</v>
      </c>
      <c r="F16" s="352">
        <f>F17+F41+F42+F45+F54+F43+F44</f>
        <v>0</v>
      </c>
      <c r="G16" s="352" t="e">
        <f t="shared" ref="G16:G57" si="0">F16/E16*100</f>
        <v>#DIV/0!</v>
      </c>
      <c r="H16" s="352" t="e">
        <f t="shared" ref="H16:H57" si="1">F16/C16*100</f>
        <v>#DIV/0!</v>
      </c>
    </row>
    <row r="17" spans="1:8" s="355" customFormat="1" ht="18" customHeight="1">
      <c r="A17" s="350" t="s">
        <v>143</v>
      </c>
      <c r="B17" s="353" t="s">
        <v>342</v>
      </c>
      <c r="C17" s="354">
        <f>C18+C31+C37+C38+C40+C39+C30+C36</f>
        <v>0</v>
      </c>
      <c r="D17" s="354">
        <f>D18+D31+D37+D38+D40+D39+D30+D36</f>
        <v>0</v>
      </c>
      <c r="E17" s="354">
        <f>E18+E31+E37+E38+E40+E39+E30+E36</f>
        <v>0</v>
      </c>
      <c r="F17" s="354">
        <f>F18+F31+F37+F38+F40+F39+F30+F36</f>
        <v>0</v>
      </c>
      <c r="G17" s="352" t="e">
        <f t="shared" si="0"/>
        <v>#DIV/0!</v>
      </c>
      <c r="H17" s="354" t="e">
        <f t="shared" si="1"/>
        <v>#DIV/0!</v>
      </c>
    </row>
    <row r="18" spans="1:8" s="355" customFormat="1" ht="16.5" customHeight="1">
      <c r="A18" s="107" t="s">
        <v>1</v>
      </c>
      <c r="B18" s="356" t="s">
        <v>343</v>
      </c>
      <c r="C18" s="354">
        <f>C19+C23+C24+C25+C26+C27+C28+C29</f>
        <v>0</v>
      </c>
      <c r="D18" s="354">
        <f>D19+D23+D24+D25+D26+D27+D28+D29</f>
        <v>0</v>
      </c>
      <c r="E18" s="354">
        <f>E19+E23+E24+E25+E26+E27+E28+E29</f>
        <v>0</v>
      </c>
      <c r="F18" s="354">
        <f>F19+F23+F24+F25+F26+F27+F28+F29</f>
        <v>0</v>
      </c>
      <c r="G18" s="352" t="e">
        <f t="shared" si="0"/>
        <v>#DIV/0!</v>
      </c>
      <c r="H18" s="354" t="e">
        <f t="shared" si="1"/>
        <v>#DIV/0!</v>
      </c>
    </row>
    <row r="19" spans="1:8" s="340" customFormat="1" ht="25.5">
      <c r="A19" s="357" t="s">
        <v>344</v>
      </c>
      <c r="B19" s="358" t="s">
        <v>345</v>
      </c>
      <c r="C19" s="359">
        <f>C20+C21+C22</f>
        <v>0</v>
      </c>
      <c r="D19" s="359">
        <f>D20+D21+D22</f>
        <v>0</v>
      </c>
      <c r="E19" s="359">
        <f>E20+E21+E22</f>
        <v>0</v>
      </c>
      <c r="F19" s="359">
        <f>F20+F21+F22</f>
        <v>0</v>
      </c>
      <c r="G19" s="360" t="e">
        <f t="shared" si="0"/>
        <v>#DIV/0!</v>
      </c>
      <c r="H19" s="361" t="e">
        <f t="shared" si="1"/>
        <v>#DIV/0!</v>
      </c>
    </row>
    <row r="20" spans="1:8" s="340" customFormat="1" ht="15.95" customHeight="1">
      <c r="A20" s="357" t="s">
        <v>346</v>
      </c>
      <c r="B20" s="362" t="s">
        <v>347</v>
      </c>
      <c r="C20" s="359"/>
      <c r="D20" s="359"/>
      <c r="E20" s="359"/>
      <c r="F20" s="359"/>
      <c r="G20" s="360" t="e">
        <f t="shared" si="0"/>
        <v>#DIV/0!</v>
      </c>
      <c r="H20" s="361" t="e">
        <f t="shared" si="1"/>
        <v>#DIV/0!</v>
      </c>
    </row>
    <row r="21" spans="1:8" s="340" customFormat="1" ht="15.95" customHeight="1">
      <c r="A21" s="357" t="s">
        <v>348</v>
      </c>
      <c r="B21" s="362" t="s">
        <v>349</v>
      </c>
      <c r="C21" s="359"/>
      <c r="D21" s="359"/>
      <c r="E21" s="359"/>
      <c r="F21" s="359"/>
      <c r="G21" s="360" t="e">
        <f t="shared" si="0"/>
        <v>#DIV/0!</v>
      </c>
      <c r="H21" s="361" t="e">
        <f t="shared" si="1"/>
        <v>#DIV/0!</v>
      </c>
    </row>
    <row r="22" spans="1:8" s="340" customFormat="1" ht="15.95" customHeight="1">
      <c r="A22" s="357" t="s">
        <v>350</v>
      </c>
      <c r="B22" s="362" t="s">
        <v>351</v>
      </c>
      <c r="C22" s="359"/>
      <c r="D22" s="359"/>
      <c r="E22" s="359"/>
      <c r="F22" s="359"/>
      <c r="G22" s="360" t="e">
        <f t="shared" si="0"/>
        <v>#DIV/0!</v>
      </c>
      <c r="H22" s="361" t="e">
        <f t="shared" si="1"/>
        <v>#DIV/0!</v>
      </c>
    </row>
    <row r="23" spans="1:8" s="340" customFormat="1" ht="25.5" customHeight="1">
      <c r="A23" s="357" t="s">
        <v>352</v>
      </c>
      <c r="B23" s="362" t="s">
        <v>353</v>
      </c>
      <c r="C23" s="359"/>
      <c r="D23" s="359"/>
      <c r="E23" s="359"/>
      <c r="F23" s="359"/>
      <c r="G23" s="360" t="e">
        <f t="shared" si="0"/>
        <v>#DIV/0!</v>
      </c>
      <c r="H23" s="361" t="e">
        <f t="shared" si="1"/>
        <v>#DIV/0!</v>
      </c>
    </row>
    <row r="24" spans="1:8" s="340" customFormat="1" ht="25.5" customHeight="1">
      <c r="A24" s="357" t="s">
        <v>354</v>
      </c>
      <c r="B24" s="362" t="s">
        <v>355</v>
      </c>
      <c r="C24" s="359"/>
      <c r="D24" s="359"/>
      <c r="E24" s="359"/>
      <c r="F24" s="359"/>
      <c r="G24" s="360" t="e">
        <f t="shared" si="0"/>
        <v>#DIV/0!</v>
      </c>
      <c r="H24" s="361" t="e">
        <f t="shared" si="1"/>
        <v>#DIV/0!</v>
      </c>
    </row>
    <row r="25" spans="1:8" s="340" customFormat="1" ht="15.95" customHeight="1">
      <c r="A25" s="357" t="s">
        <v>356</v>
      </c>
      <c r="B25" s="362" t="s">
        <v>357</v>
      </c>
      <c r="C25" s="359"/>
      <c r="D25" s="359"/>
      <c r="E25" s="359"/>
      <c r="F25" s="359"/>
      <c r="G25" s="360" t="e">
        <f t="shared" si="0"/>
        <v>#DIV/0!</v>
      </c>
      <c r="H25" s="361" t="e">
        <f t="shared" si="1"/>
        <v>#DIV/0!</v>
      </c>
    </row>
    <row r="26" spans="1:8" s="340" customFormat="1" ht="15.95" customHeight="1">
      <c r="A26" s="357" t="s">
        <v>358</v>
      </c>
      <c r="B26" s="362" t="s">
        <v>359</v>
      </c>
      <c r="C26" s="359"/>
      <c r="D26" s="359"/>
      <c r="E26" s="359"/>
      <c r="F26" s="359"/>
      <c r="G26" s="360" t="e">
        <f t="shared" si="0"/>
        <v>#DIV/0!</v>
      </c>
      <c r="H26" s="361" t="e">
        <f t="shared" si="1"/>
        <v>#DIV/0!</v>
      </c>
    </row>
    <row r="27" spans="1:8" s="340" customFormat="1" ht="25.5" customHeight="1">
      <c r="A27" s="357" t="s">
        <v>360</v>
      </c>
      <c r="B27" s="362" t="s">
        <v>361</v>
      </c>
      <c r="C27" s="359"/>
      <c r="D27" s="359"/>
      <c r="E27" s="359"/>
      <c r="F27" s="359"/>
      <c r="G27" s="360" t="e">
        <f t="shared" si="0"/>
        <v>#DIV/0!</v>
      </c>
      <c r="H27" s="361" t="e">
        <f t="shared" si="1"/>
        <v>#DIV/0!</v>
      </c>
    </row>
    <row r="28" spans="1:8" s="340" customFormat="1" ht="25.5" customHeight="1">
      <c r="A28" s="357" t="s">
        <v>362</v>
      </c>
      <c r="B28" s="362" t="s">
        <v>363</v>
      </c>
      <c r="C28" s="359"/>
      <c r="D28" s="359"/>
      <c r="E28" s="359"/>
      <c r="F28" s="359"/>
      <c r="G28" s="360" t="e">
        <f t="shared" si="0"/>
        <v>#DIV/0!</v>
      </c>
      <c r="H28" s="361" t="e">
        <f t="shared" si="1"/>
        <v>#DIV/0!</v>
      </c>
    </row>
    <row r="29" spans="1:8" s="340" customFormat="1" ht="15.95" customHeight="1">
      <c r="A29" s="357" t="s">
        <v>364</v>
      </c>
      <c r="B29" s="362" t="s">
        <v>365</v>
      </c>
      <c r="C29" s="359"/>
      <c r="D29" s="359"/>
      <c r="E29" s="359"/>
      <c r="F29" s="359"/>
      <c r="G29" s="360" t="e">
        <f t="shared" si="0"/>
        <v>#DIV/0!</v>
      </c>
      <c r="H29" s="361" t="e">
        <f t="shared" si="1"/>
        <v>#DIV/0!</v>
      </c>
    </row>
    <row r="30" spans="1:8" ht="16.5" customHeight="1">
      <c r="A30" s="363" t="s">
        <v>366</v>
      </c>
      <c r="B30" s="364" t="s">
        <v>367</v>
      </c>
      <c r="C30" s="365"/>
      <c r="D30" s="365"/>
      <c r="E30" s="365"/>
      <c r="F30" s="365"/>
      <c r="G30" s="352" t="e">
        <f t="shared" si="0"/>
        <v>#DIV/0!</v>
      </c>
      <c r="H30" s="352" t="e">
        <f t="shared" si="1"/>
        <v>#DIV/0!</v>
      </c>
    </row>
    <row r="31" spans="1:8" ht="16.5" customHeight="1">
      <c r="A31" s="366" t="s">
        <v>368</v>
      </c>
      <c r="B31" s="356" t="s">
        <v>369</v>
      </c>
      <c r="C31" s="354">
        <f>C32+C33+C34+C35</f>
        <v>0</v>
      </c>
      <c r="D31" s="354">
        <f>D32+D33+D34+D35</f>
        <v>0</v>
      </c>
      <c r="E31" s="354">
        <f>E32+E33+E34+E35</f>
        <v>0</v>
      </c>
      <c r="F31" s="354">
        <f>F32+F33+F34+F35</f>
        <v>0</v>
      </c>
      <c r="G31" s="354" t="e">
        <f t="shared" si="0"/>
        <v>#DIV/0!</v>
      </c>
      <c r="H31" s="354" t="e">
        <f t="shared" si="1"/>
        <v>#DIV/0!</v>
      </c>
    </row>
    <row r="32" spans="1:8" s="340" customFormat="1" ht="17.25" customHeight="1">
      <c r="A32" s="363" t="s">
        <v>370</v>
      </c>
      <c r="B32" s="367" t="s">
        <v>371</v>
      </c>
      <c r="C32" s="359"/>
      <c r="D32" s="359"/>
      <c r="E32" s="368"/>
      <c r="F32" s="368"/>
      <c r="G32" s="361" t="e">
        <f t="shared" si="0"/>
        <v>#DIV/0!</v>
      </c>
      <c r="H32" s="361" t="e">
        <f t="shared" si="1"/>
        <v>#DIV/0!</v>
      </c>
    </row>
    <row r="33" spans="1:8" ht="17.25" customHeight="1">
      <c r="A33" s="363" t="s">
        <v>372</v>
      </c>
      <c r="B33" s="367" t="s">
        <v>373</v>
      </c>
      <c r="C33" s="359"/>
      <c r="D33" s="359"/>
      <c r="E33" s="368"/>
      <c r="F33" s="368"/>
      <c r="G33" s="361" t="e">
        <f t="shared" si="0"/>
        <v>#DIV/0!</v>
      </c>
      <c r="H33" s="361" t="e">
        <f t="shared" si="1"/>
        <v>#DIV/0!</v>
      </c>
    </row>
    <row r="34" spans="1:8" ht="17.25" customHeight="1">
      <c r="A34" s="363" t="s">
        <v>374</v>
      </c>
      <c r="B34" s="367" t="s">
        <v>375</v>
      </c>
      <c r="C34" s="359"/>
      <c r="D34" s="359"/>
      <c r="E34" s="368"/>
      <c r="F34" s="368"/>
      <c r="G34" s="361" t="e">
        <f>F34/E34*100</f>
        <v>#DIV/0!</v>
      </c>
      <c r="H34" s="361" t="e">
        <f>F34/C34*100</f>
        <v>#DIV/0!</v>
      </c>
    </row>
    <row r="35" spans="1:8" ht="17.25" customHeight="1">
      <c r="A35" s="363" t="s">
        <v>376</v>
      </c>
      <c r="B35" s="367" t="s">
        <v>377</v>
      </c>
      <c r="C35" s="359"/>
      <c r="D35" s="359"/>
      <c r="E35" s="368"/>
      <c r="F35" s="368"/>
      <c r="G35" s="361" t="e">
        <f>F35/E35*100</f>
        <v>#DIV/0!</v>
      </c>
      <c r="H35" s="361" t="e">
        <f>F35/C35*100</f>
        <v>#DIV/0!</v>
      </c>
    </row>
    <row r="36" spans="1:8" ht="16.5" customHeight="1">
      <c r="A36" s="366" t="s">
        <v>8</v>
      </c>
      <c r="B36" s="369" t="s">
        <v>378</v>
      </c>
      <c r="C36" s="365"/>
      <c r="D36" s="365"/>
      <c r="E36" s="370"/>
      <c r="F36" s="370"/>
      <c r="G36" s="354" t="e">
        <f>F36/E36*100</f>
        <v>#DIV/0!</v>
      </c>
      <c r="H36" s="354" t="e">
        <f>F36/C36*100</f>
        <v>#DIV/0!</v>
      </c>
    </row>
    <row r="37" spans="1:8" ht="16.5" customHeight="1">
      <c r="A37" s="366" t="s">
        <v>291</v>
      </c>
      <c r="B37" s="371" t="s">
        <v>379</v>
      </c>
      <c r="C37" s="370"/>
      <c r="D37" s="370"/>
      <c r="E37" s="370"/>
      <c r="F37" s="370"/>
      <c r="G37" s="354" t="e">
        <f t="shared" si="0"/>
        <v>#DIV/0!</v>
      </c>
      <c r="H37" s="354" t="e">
        <f t="shared" si="1"/>
        <v>#DIV/0!</v>
      </c>
    </row>
    <row r="38" spans="1:8" s="340" customFormat="1" ht="16.5" customHeight="1">
      <c r="A38" s="366" t="s">
        <v>292</v>
      </c>
      <c r="B38" s="371" t="s">
        <v>380</v>
      </c>
      <c r="C38" s="370"/>
      <c r="D38" s="370"/>
      <c r="E38" s="370"/>
      <c r="F38" s="370"/>
      <c r="G38" s="354" t="e">
        <f t="shared" si="0"/>
        <v>#DIV/0!</v>
      </c>
      <c r="H38" s="354" t="e">
        <f t="shared" si="1"/>
        <v>#DIV/0!</v>
      </c>
    </row>
    <row r="39" spans="1:8" s="340" customFormat="1" ht="16.5" customHeight="1">
      <c r="A39" s="366" t="s">
        <v>339</v>
      </c>
      <c r="B39" s="371" t="s">
        <v>381</v>
      </c>
      <c r="C39" s="370"/>
      <c r="D39" s="370"/>
      <c r="E39" s="370"/>
      <c r="F39" s="370"/>
      <c r="G39" s="354" t="e">
        <f t="shared" si="0"/>
        <v>#DIV/0!</v>
      </c>
      <c r="H39" s="354" t="e">
        <f t="shared" si="1"/>
        <v>#DIV/0!</v>
      </c>
    </row>
    <row r="40" spans="1:8" s="340" customFormat="1" ht="16.5" customHeight="1">
      <c r="A40" s="366" t="s">
        <v>340</v>
      </c>
      <c r="B40" s="371" t="s">
        <v>382</v>
      </c>
      <c r="C40" s="370"/>
      <c r="D40" s="370"/>
      <c r="E40" s="370"/>
      <c r="F40" s="370"/>
      <c r="G40" s="354" t="e">
        <f t="shared" si="0"/>
        <v>#DIV/0!</v>
      </c>
      <c r="H40" s="354" t="e">
        <f t="shared" si="1"/>
        <v>#DIV/0!</v>
      </c>
    </row>
    <row r="41" spans="1:8" s="340" customFormat="1" ht="18" customHeight="1">
      <c r="A41" s="372" t="s">
        <v>144</v>
      </c>
      <c r="B41" s="373" t="s">
        <v>383</v>
      </c>
      <c r="C41" s="370"/>
      <c r="D41" s="370"/>
      <c r="E41" s="370"/>
      <c r="F41" s="370"/>
      <c r="G41" s="354" t="e">
        <f t="shared" si="0"/>
        <v>#DIV/0!</v>
      </c>
      <c r="H41" s="354" t="e">
        <f t="shared" si="1"/>
        <v>#DIV/0!</v>
      </c>
    </row>
    <row r="42" spans="1:8" s="375" customFormat="1" ht="18" customHeight="1">
      <c r="A42" s="372" t="s">
        <v>159</v>
      </c>
      <c r="B42" s="373" t="s">
        <v>384</v>
      </c>
      <c r="C42" s="374"/>
      <c r="D42" s="370"/>
      <c r="E42" s="370"/>
      <c r="F42" s="370"/>
      <c r="G42" s="354" t="e">
        <f t="shared" si="0"/>
        <v>#DIV/0!</v>
      </c>
      <c r="H42" s="354" t="e">
        <f t="shared" si="1"/>
        <v>#DIV/0!</v>
      </c>
    </row>
    <row r="43" spans="1:8" s="375" customFormat="1" ht="18" customHeight="1">
      <c r="A43" s="372" t="s">
        <v>172</v>
      </c>
      <c r="B43" s="373" t="s">
        <v>385</v>
      </c>
      <c r="C43" s="374"/>
      <c r="D43" s="374"/>
      <c r="E43" s="374"/>
      <c r="F43" s="374"/>
      <c r="G43" s="376" t="e">
        <f t="shared" si="0"/>
        <v>#DIV/0!</v>
      </c>
      <c r="H43" s="376" t="e">
        <f t="shared" si="1"/>
        <v>#DIV/0!</v>
      </c>
    </row>
    <row r="44" spans="1:8" s="375" customFormat="1" ht="18" customHeight="1">
      <c r="A44" s="372" t="s">
        <v>386</v>
      </c>
      <c r="B44" s="373" t="s">
        <v>387</v>
      </c>
      <c r="C44" s="374"/>
      <c r="D44" s="370"/>
      <c r="E44" s="370"/>
      <c r="F44" s="370"/>
      <c r="G44" s="354" t="e">
        <f t="shared" si="0"/>
        <v>#DIV/0!</v>
      </c>
      <c r="H44" s="354" t="e">
        <f t="shared" si="1"/>
        <v>#DIV/0!</v>
      </c>
    </row>
    <row r="45" spans="1:8" s="375" customFormat="1" ht="18" customHeight="1">
      <c r="A45" s="372" t="s">
        <v>388</v>
      </c>
      <c r="B45" s="373" t="s">
        <v>389</v>
      </c>
      <c r="C45" s="377">
        <f>C46+C53+C47+C52</f>
        <v>0</v>
      </c>
      <c r="D45" s="377">
        <f>D46+D53+D47+D52</f>
        <v>0</v>
      </c>
      <c r="E45" s="377">
        <f>E46+E53+E47+E52</f>
        <v>0</v>
      </c>
      <c r="F45" s="377">
        <f>F46+F53+F47+F52</f>
        <v>0</v>
      </c>
      <c r="G45" s="377" t="e">
        <f t="shared" si="0"/>
        <v>#DIV/0!</v>
      </c>
      <c r="H45" s="377" t="e">
        <f t="shared" si="1"/>
        <v>#DIV/0!</v>
      </c>
    </row>
    <row r="46" spans="1:8" s="375" customFormat="1" ht="16.5" customHeight="1">
      <c r="A46" s="378" t="s">
        <v>1</v>
      </c>
      <c r="B46" s="356" t="s">
        <v>390</v>
      </c>
      <c r="C46" s="374"/>
      <c r="D46" s="374"/>
      <c r="E46" s="374"/>
      <c r="F46" s="374"/>
      <c r="G46" s="376" t="e">
        <f t="shared" si="0"/>
        <v>#DIV/0!</v>
      </c>
      <c r="H46" s="376" t="e">
        <f t="shared" si="1"/>
        <v>#DIV/0!</v>
      </c>
    </row>
    <row r="47" spans="1:8" s="375" customFormat="1" ht="16.5" customHeight="1">
      <c r="A47" s="378" t="s">
        <v>2</v>
      </c>
      <c r="B47" s="356" t="s">
        <v>391</v>
      </c>
      <c r="C47" s="379">
        <f>C48+C49+C50+C51</f>
        <v>0</v>
      </c>
      <c r="D47" s="379">
        <f>D48+D49+D50+D51</f>
        <v>0</v>
      </c>
      <c r="E47" s="379">
        <f>E48+E49+E50+E51</f>
        <v>0</v>
      </c>
      <c r="F47" s="379">
        <f>F48+F49+F50+F51</f>
        <v>0</v>
      </c>
      <c r="G47" s="379" t="e">
        <f t="shared" si="0"/>
        <v>#DIV/0!</v>
      </c>
      <c r="H47" s="379" t="e">
        <f t="shared" si="1"/>
        <v>#DIV/0!</v>
      </c>
    </row>
    <row r="48" spans="1:8" s="375" customFormat="1" ht="15.75" customHeight="1">
      <c r="A48" s="380" t="s">
        <v>392</v>
      </c>
      <c r="B48" s="381" t="s">
        <v>375</v>
      </c>
      <c r="C48" s="359"/>
      <c r="D48" s="359"/>
      <c r="E48" s="359"/>
      <c r="F48" s="359"/>
      <c r="G48" s="360" t="e">
        <f t="shared" si="0"/>
        <v>#DIV/0!</v>
      </c>
      <c r="H48" s="360" t="e">
        <f t="shared" si="1"/>
        <v>#DIV/0!</v>
      </c>
    </row>
    <row r="49" spans="1:8" s="375" customFormat="1" ht="15.75" customHeight="1">
      <c r="A49" s="380" t="s">
        <v>393</v>
      </c>
      <c r="B49" s="367" t="s">
        <v>371</v>
      </c>
      <c r="C49" s="359"/>
      <c r="D49" s="359"/>
      <c r="E49" s="359"/>
      <c r="F49" s="359"/>
      <c r="G49" s="360" t="e">
        <f t="shared" si="0"/>
        <v>#DIV/0!</v>
      </c>
      <c r="H49" s="360" t="e">
        <f t="shared" si="1"/>
        <v>#DIV/0!</v>
      </c>
    </row>
    <row r="50" spans="1:8" s="375" customFormat="1" ht="15.75" customHeight="1">
      <c r="A50" s="380" t="s">
        <v>394</v>
      </c>
      <c r="B50" s="367" t="s">
        <v>373</v>
      </c>
      <c r="C50" s="359"/>
      <c r="D50" s="359"/>
      <c r="E50" s="359"/>
      <c r="F50" s="359"/>
      <c r="G50" s="360" t="e">
        <f t="shared" si="0"/>
        <v>#DIV/0!</v>
      </c>
      <c r="H50" s="360" t="e">
        <f t="shared" si="1"/>
        <v>#DIV/0!</v>
      </c>
    </row>
    <row r="51" spans="1:8" s="375" customFormat="1" ht="15.75" customHeight="1">
      <c r="A51" s="380" t="s">
        <v>395</v>
      </c>
      <c r="B51" s="381" t="s">
        <v>377</v>
      </c>
      <c r="C51" s="359"/>
      <c r="D51" s="359"/>
      <c r="E51" s="359"/>
      <c r="F51" s="359"/>
      <c r="G51" s="360" t="e">
        <f>F51/E51*100</f>
        <v>#DIV/0!</v>
      </c>
      <c r="H51" s="360" t="e">
        <f>F51/C51*100</f>
        <v>#DIV/0!</v>
      </c>
    </row>
    <row r="52" spans="1:8" s="375" customFormat="1" ht="25.5" customHeight="1">
      <c r="A52" s="378" t="s">
        <v>4</v>
      </c>
      <c r="B52" s="364" t="s">
        <v>396</v>
      </c>
      <c r="C52" s="365"/>
      <c r="D52" s="365"/>
      <c r="E52" s="365"/>
      <c r="F52" s="365"/>
      <c r="G52" s="352" t="e">
        <f t="shared" si="0"/>
        <v>#DIV/0!</v>
      </c>
      <c r="H52" s="352" t="e">
        <f t="shared" si="1"/>
        <v>#DIV/0!</v>
      </c>
    </row>
    <row r="53" spans="1:8" s="375" customFormat="1" ht="16.5" customHeight="1">
      <c r="A53" s="378" t="s">
        <v>8</v>
      </c>
      <c r="B53" s="382" t="s">
        <v>382</v>
      </c>
      <c r="C53" s="374"/>
      <c r="D53" s="374"/>
      <c r="E53" s="374"/>
      <c r="F53" s="374"/>
      <c r="G53" s="376" t="e">
        <f t="shared" si="0"/>
        <v>#DIV/0!</v>
      </c>
      <c r="H53" s="376" t="e">
        <f t="shared" si="1"/>
        <v>#DIV/0!</v>
      </c>
    </row>
    <row r="54" spans="1:8" s="375" customFormat="1" ht="18" customHeight="1">
      <c r="A54" s="372" t="s">
        <v>397</v>
      </c>
      <c r="B54" s="373" t="s">
        <v>398</v>
      </c>
      <c r="C54" s="383">
        <f>C56+C55+C57</f>
        <v>0</v>
      </c>
      <c r="D54" s="383">
        <f>D56+D55+D57</f>
        <v>0</v>
      </c>
      <c r="E54" s="383">
        <f>E56+E55+E57</f>
        <v>0</v>
      </c>
      <c r="F54" s="383">
        <f>F56+F55+F57</f>
        <v>0</v>
      </c>
      <c r="G54" s="383" t="e">
        <f t="shared" si="0"/>
        <v>#DIV/0!</v>
      </c>
      <c r="H54" s="383" t="e">
        <f t="shared" si="1"/>
        <v>#DIV/0!</v>
      </c>
    </row>
    <row r="55" spans="1:8" s="375" customFormat="1" ht="16.5" customHeight="1">
      <c r="A55" s="363" t="s">
        <v>1</v>
      </c>
      <c r="B55" s="381" t="s">
        <v>399</v>
      </c>
      <c r="C55" s="359"/>
      <c r="D55" s="359"/>
      <c r="E55" s="359"/>
      <c r="F55" s="359"/>
      <c r="G55" s="360" t="e">
        <f t="shared" si="0"/>
        <v>#DIV/0!</v>
      </c>
      <c r="H55" s="360" t="e">
        <f t="shared" si="1"/>
        <v>#DIV/0!</v>
      </c>
    </row>
    <row r="56" spans="1:8" s="375" customFormat="1" ht="16.5" customHeight="1">
      <c r="A56" s="363" t="s">
        <v>2</v>
      </c>
      <c r="B56" s="367" t="s">
        <v>400</v>
      </c>
      <c r="C56" s="359"/>
      <c r="D56" s="359"/>
      <c r="E56" s="359"/>
      <c r="F56" s="359"/>
      <c r="G56" s="360" t="e">
        <f t="shared" si="0"/>
        <v>#DIV/0!</v>
      </c>
      <c r="H56" s="360" t="e">
        <f t="shared" si="1"/>
        <v>#DIV/0!</v>
      </c>
    </row>
    <row r="57" spans="1:8" s="340" customFormat="1" ht="16.5" customHeight="1">
      <c r="A57" s="363" t="s">
        <v>4</v>
      </c>
      <c r="B57" s="381" t="s">
        <v>401</v>
      </c>
      <c r="C57" s="359"/>
      <c r="D57" s="359"/>
      <c r="E57" s="359"/>
      <c r="F57" s="359"/>
      <c r="G57" s="360" t="e">
        <f t="shared" si="0"/>
        <v>#DIV/0!</v>
      </c>
      <c r="H57" s="360" t="e">
        <f t="shared" si="1"/>
        <v>#DIV/0!</v>
      </c>
    </row>
    <row r="58" spans="1:8" s="355" customFormat="1" ht="10.5" customHeight="1">
      <c r="A58" s="1360"/>
      <c r="B58" s="1363"/>
      <c r="C58" s="1363"/>
      <c r="D58" s="1363"/>
      <c r="E58" s="1363"/>
      <c r="F58" s="1363"/>
      <c r="G58" s="1363"/>
      <c r="H58" s="1361"/>
    </row>
    <row r="59" spans="1:8" s="375" customFormat="1" ht="18.75" customHeight="1">
      <c r="A59" s="384"/>
      <c r="B59" s="351" t="s">
        <v>402</v>
      </c>
      <c r="C59" s="352">
        <f>C65+C122+C125+C129+C121</f>
        <v>0</v>
      </c>
      <c r="D59" s="352">
        <f>D65+D122+D125+D129+D121</f>
        <v>0</v>
      </c>
      <c r="E59" s="352">
        <f>E65+E122+E125+E129+E121</f>
        <v>0</v>
      </c>
      <c r="F59" s="352">
        <f>F65+F122+F125+F129+F121</f>
        <v>0</v>
      </c>
      <c r="G59" s="352" t="e">
        <f>F59/E59*100</f>
        <v>#DIV/0!</v>
      </c>
      <c r="H59" s="352" t="e">
        <f>F59/C59*100</f>
        <v>#DIV/0!</v>
      </c>
    </row>
    <row r="60" spans="1:8" ht="15" customHeight="1">
      <c r="A60" s="350" t="s">
        <v>403</v>
      </c>
      <c r="B60" s="1364" t="s">
        <v>404</v>
      </c>
      <c r="C60" s="1364"/>
      <c r="D60" s="1364"/>
      <c r="E60" s="1364"/>
      <c r="F60" s="1364"/>
      <c r="G60" s="1364"/>
      <c r="H60" s="1365"/>
    </row>
    <row r="61" spans="1:8" ht="21.75" customHeight="1">
      <c r="A61" s="350" t="s">
        <v>405</v>
      </c>
      <c r="B61" s="353" t="s">
        <v>406</v>
      </c>
      <c r="C61" s="377">
        <f>C62+C63+C64</f>
        <v>0</v>
      </c>
      <c r="D61" s="377">
        <f>D62+D63+D64</f>
        <v>0</v>
      </c>
      <c r="E61" s="377">
        <f>E62+E63+E64</f>
        <v>0</v>
      </c>
      <c r="F61" s="377">
        <f>F62+F63+F64</f>
        <v>0</v>
      </c>
      <c r="G61" s="354" t="e">
        <f t="shared" ref="G61:G129" si="2">F61/E61*100</f>
        <v>#DIV/0!</v>
      </c>
      <c r="H61" s="354" t="e">
        <f t="shared" ref="H61:H129" si="3">F61/C61*100</f>
        <v>#DIV/0!</v>
      </c>
    </row>
    <row r="62" spans="1:8" ht="19.5" customHeight="1">
      <c r="A62" s="385" t="s">
        <v>1</v>
      </c>
      <c r="B62" s="349" t="s">
        <v>407</v>
      </c>
      <c r="C62" s="386"/>
      <c r="D62" s="386"/>
      <c r="E62" s="386"/>
      <c r="F62" s="386"/>
      <c r="G62" s="361" t="e">
        <f t="shared" si="2"/>
        <v>#DIV/0!</v>
      </c>
      <c r="H62" s="361" t="e">
        <f t="shared" si="3"/>
        <v>#DIV/0!</v>
      </c>
    </row>
    <row r="63" spans="1:8" ht="19.5" customHeight="1">
      <c r="A63" s="385" t="s">
        <v>2</v>
      </c>
      <c r="B63" s="349" t="s">
        <v>408</v>
      </c>
      <c r="C63" s="386"/>
      <c r="D63" s="386"/>
      <c r="E63" s="386"/>
      <c r="F63" s="386"/>
      <c r="G63" s="361" t="e">
        <f t="shared" si="2"/>
        <v>#DIV/0!</v>
      </c>
      <c r="H63" s="361" t="e">
        <f t="shared" si="3"/>
        <v>#DIV/0!</v>
      </c>
    </row>
    <row r="64" spans="1:8" s="340" customFormat="1" ht="19.5" customHeight="1">
      <c r="A64" s="385" t="s">
        <v>4</v>
      </c>
      <c r="B64" s="349" t="s">
        <v>409</v>
      </c>
      <c r="C64" s="386"/>
      <c r="D64" s="386"/>
      <c r="E64" s="386"/>
      <c r="F64" s="386"/>
      <c r="G64" s="361" t="e">
        <f t="shared" si="2"/>
        <v>#DIV/0!</v>
      </c>
      <c r="H64" s="361" t="e">
        <f t="shared" si="3"/>
        <v>#DIV/0!</v>
      </c>
    </row>
    <row r="65" spans="1:9" s="340" customFormat="1" ht="18.75" customHeight="1">
      <c r="A65" s="350" t="s">
        <v>410</v>
      </c>
      <c r="B65" s="353" t="s">
        <v>411</v>
      </c>
      <c r="C65" s="377">
        <f>C66+C71+C72+C85+C86+C100+C108+C112+C117+C96+C105</f>
        <v>0</v>
      </c>
      <c r="D65" s="377">
        <f>D66+D71+D72+D85+D86+D100+D108+D112+D117+D96+D105</f>
        <v>0</v>
      </c>
      <c r="E65" s="377">
        <f>E66+E71+E72+E85+E86+E100+E108+E112+E117+E96+E105</f>
        <v>0</v>
      </c>
      <c r="F65" s="377">
        <f>F66+F71+F72+F85+F86+F100+F108+F112+F117+F96+F105</f>
        <v>0</v>
      </c>
      <c r="G65" s="354" t="e">
        <f t="shared" si="2"/>
        <v>#DIV/0!</v>
      </c>
      <c r="H65" s="354" t="e">
        <f t="shared" si="3"/>
        <v>#DIV/0!</v>
      </c>
      <c r="I65" s="387"/>
    </row>
    <row r="66" spans="1:9" ht="16.5" customHeight="1">
      <c r="A66" s="388" t="s">
        <v>1</v>
      </c>
      <c r="B66" s="389" t="s">
        <v>412</v>
      </c>
      <c r="C66" s="377">
        <f>C67+C68+C69+C70</f>
        <v>0</v>
      </c>
      <c r="D66" s="377">
        <f>D67+D68+D69+D70</f>
        <v>0</v>
      </c>
      <c r="E66" s="377">
        <f>E67+E68+E69+E70</f>
        <v>0</v>
      </c>
      <c r="F66" s="377">
        <f>F67+F68+F69+F70</f>
        <v>0</v>
      </c>
      <c r="G66" s="354" t="e">
        <f t="shared" si="2"/>
        <v>#DIV/0!</v>
      </c>
      <c r="H66" s="354" t="e">
        <f t="shared" si="3"/>
        <v>#DIV/0!</v>
      </c>
    </row>
    <row r="67" spans="1:9" ht="16.5" customHeight="1">
      <c r="A67" s="363" t="s">
        <v>344</v>
      </c>
      <c r="B67" s="381" t="s">
        <v>413</v>
      </c>
      <c r="C67" s="386"/>
      <c r="D67" s="386"/>
      <c r="E67" s="386"/>
      <c r="F67" s="386"/>
      <c r="G67" s="361" t="e">
        <f t="shared" si="2"/>
        <v>#DIV/0!</v>
      </c>
      <c r="H67" s="361" t="e">
        <f t="shared" si="3"/>
        <v>#DIV/0!</v>
      </c>
    </row>
    <row r="68" spans="1:9" ht="16.5" customHeight="1">
      <c r="A68" s="363" t="s">
        <v>352</v>
      </c>
      <c r="B68" s="381" t="s">
        <v>414</v>
      </c>
      <c r="C68" s="386"/>
      <c r="D68" s="386"/>
      <c r="E68" s="386"/>
      <c r="F68" s="386"/>
      <c r="G68" s="361" t="e">
        <f t="shared" si="2"/>
        <v>#DIV/0!</v>
      </c>
      <c r="H68" s="361" t="e">
        <f t="shared" si="3"/>
        <v>#DIV/0!</v>
      </c>
    </row>
    <row r="69" spans="1:9" ht="16.5" customHeight="1">
      <c r="A69" s="363" t="s">
        <v>354</v>
      </c>
      <c r="B69" s="381" t="s">
        <v>415</v>
      </c>
      <c r="C69" s="386"/>
      <c r="D69" s="386"/>
      <c r="E69" s="386"/>
      <c r="F69" s="386"/>
      <c r="G69" s="361" t="e">
        <f t="shared" si="2"/>
        <v>#DIV/0!</v>
      </c>
      <c r="H69" s="361" t="e">
        <f t="shared" si="3"/>
        <v>#DIV/0!</v>
      </c>
    </row>
    <row r="70" spans="1:9" s="340" customFormat="1" ht="16.5" customHeight="1">
      <c r="A70" s="363" t="s">
        <v>356</v>
      </c>
      <c r="B70" s="381" t="s">
        <v>416</v>
      </c>
      <c r="C70" s="386"/>
      <c r="D70" s="386"/>
      <c r="E70" s="386"/>
      <c r="F70" s="386"/>
      <c r="G70" s="361" t="e">
        <f t="shared" si="2"/>
        <v>#DIV/0!</v>
      </c>
      <c r="H70" s="361" t="e">
        <f t="shared" si="3"/>
        <v>#DIV/0!</v>
      </c>
    </row>
    <row r="71" spans="1:9" s="340" customFormat="1" ht="17.25" customHeight="1">
      <c r="A71" s="388" t="s">
        <v>2</v>
      </c>
      <c r="B71" s="389" t="s">
        <v>417</v>
      </c>
      <c r="C71" s="390"/>
      <c r="D71" s="390"/>
      <c r="E71" s="390"/>
      <c r="F71" s="390"/>
      <c r="G71" s="354" t="e">
        <f t="shared" si="2"/>
        <v>#DIV/0!</v>
      </c>
      <c r="H71" s="354" t="e">
        <f t="shared" si="3"/>
        <v>#DIV/0!</v>
      </c>
    </row>
    <row r="72" spans="1:9" ht="17.25" customHeight="1">
      <c r="A72" s="366" t="s">
        <v>4</v>
      </c>
      <c r="B72" s="356" t="s">
        <v>418</v>
      </c>
      <c r="C72" s="377">
        <f>C73+C82+C83+C84+C74</f>
        <v>0</v>
      </c>
      <c r="D72" s="377">
        <f>D73+D82+D83+D84+D74</f>
        <v>0</v>
      </c>
      <c r="E72" s="377">
        <f>E73+E82+E83+E84+E74</f>
        <v>0</v>
      </c>
      <c r="F72" s="377">
        <f>F73+F82+F83+F84+F74</f>
        <v>0</v>
      </c>
      <c r="G72" s="354" t="e">
        <f t="shared" si="2"/>
        <v>#DIV/0!</v>
      </c>
      <c r="H72" s="354" t="e">
        <f t="shared" si="3"/>
        <v>#DIV/0!</v>
      </c>
    </row>
    <row r="73" spans="1:9" ht="15" customHeight="1">
      <c r="A73" s="363" t="s">
        <v>370</v>
      </c>
      <c r="B73" s="381" t="s">
        <v>419</v>
      </c>
      <c r="C73" s="386"/>
      <c r="D73" s="386"/>
      <c r="E73" s="386"/>
      <c r="F73" s="386"/>
      <c r="G73" s="361" t="e">
        <f t="shared" si="2"/>
        <v>#DIV/0!</v>
      </c>
      <c r="H73" s="361" t="e">
        <f t="shared" si="3"/>
        <v>#DIV/0!</v>
      </c>
    </row>
    <row r="74" spans="1:9" ht="17.25" customHeight="1">
      <c r="A74" s="363" t="s">
        <v>372</v>
      </c>
      <c r="B74" s="381" t="s">
        <v>420</v>
      </c>
      <c r="C74" s="391">
        <f>C75+C81</f>
        <v>0</v>
      </c>
      <c r="D74" s="391">
        <f>D75+D81</f>
        <v>0</v>
      </c>
      <c r="E74" s="391">
        <f>E75+E81</f>
        <v>0</v>
      </c>
      <c r="F74" s="391">
        <f>F75+F81</f>
        <v>0</v>
      </c>
      <c r="G74" s="361" t="e">
        <f t="shared" si="2"/>
        <v>#DIV/0!</v>
      </c>
      <c r="H74" s="361" t="e">
        <f t="shared" si="3"/>
        <v>#DIV/0!</v>
      </c>
    </row>
    <row r="75" spans="1:9" ht="17.25" customHeight="1">
      <c r="A75" s="363" t="s">
        <v>421</v>
      </c>
      <c r="B75" s="356" t="s">
        <v>422</v>
      </c>
      <c r="C75" s="377">
        <f>SUM(C76:C80)</f>
        <v>0</v>
      </c>
      <c r="D75" s="377">
        <f>SUM(D76:D80)</f>
        <v>0</v>
      </c>
      <c r="E75" s="377">
        <f>SUM(E76:E80)</f>
        <v>0</v>
      </c>
      <c r="F75" s="377">
        <f>SUM(F76:F80)</f>
        <v>0</v>
      </c>
      <c r="G75" s="354" t="e">
        <f t="shared" si="2"/>
        <v>#DIV/0!</v>
      </c>
      <c r="H75" s="354" t="e">
        <f t="shared" si="3"/>
        <v>#DIV/0!</v>
      </c>
    </row>
    <row r="76" spans="1:9" ht="17.25" customHeight="1">
      <c r="A76" s="363" t="s">
        <v>423</v>
      </c>
      <c r="B76" s="392" t="s">
        <v>424</v>
      </c>
      <c r="C76" s="386"/>
      <c r="D76" s="386"/>
      <c r="E76" s="386"/>
      <c r="F76" s="386"/>
      <c r="G76" s="361" t="e">
        <f t="shared" si="2"/>
        <v>#DIV/0!</v>
      </c>
      <c r="H76" s="361" t="e">
        <f t="shared" si="3"/>
        <v>#DIV/0!</v>
      </c>
    </row>
    <row r="77" spans="1:9" ht="17.25" customHeight="1">
      <c r="A77" s="363" t="s">
        <v>425</v>
      </c>
      <c r="B77" s="392" t="s">
        <v>426</v>
      </c>
      <c r="C77" s="386"/>
      <c r="D77" s="386"/>
      <c r="E77" s="386"/>
      <c r="F77" s="386"/>
      <c r="G77" s="361" t="e">
        <f>F77/E77*100</f>
        <v>#DIV/0!</v>
      </c>
      <c r="H77" s="361" t="e">
        <f>F77/C77*100</f>
        <v>#DIV/0!</v>
      </c>
    </row>
    <row r="78" spans="1:9" ht="17.25" customHeight="1">
      <c r="A78" s="363" t="s">
        <v>427</v>
      </c>
      <c r="B78" s="392" t="s">
        <v>428</v>
      </c>
      <c r="C78" s="386"/>
      <c r="D78" s="386"/>
      <c r="E78" s="386"/>
      <c r="F78" s="386"/>
      <c r="G78" s="361" t="e">
        <f>F78/E78*100</f>
        <v>#DIV/0!</v>
      </c>
      <c r="H78" s="361" t="e">
        <f>F78/C78*100</f>
        <v>#DIV/0!</v>
      </c>
    </row>
    <row r="79" spans="1:9" ht="17.25" customHeight="1">
      <c r="A79" s="363" t="s">
        <v>429</v>
      </c>
      <c r="B79" s="392" t="s">
        <v>430</v>
      </c>
      <c r="C79" s="386"/>
      <c r="D79" s="386"/>
      <c r="E79" s="386"/>
      <c r="F79" s="386"/>
      <c r="G79" s="361" t="e">
        <f>F79/E79*100</f>
        <v>#DIV/0!</v>
      </c>
      <c r="H79" s="361" t="e">
        <f>F79/C79*100</f>
        <v>#DIV/0!</v>
      </c>
    </row>
    <row r="80" spans="1:9" ht="17.25" customHeight="1">
      <c r="A80" s="363" t="s">
        <v>431</v>
      </c>
      <c r="B80" s="392" t="s">
        <v>432</v>
      </c>
      <c r="C80" s="386"/>
      <c r="D80" s="386"/>
      <c r="E80" s="386"/>
      <c r="F80" s="386"/>
      <c r="G80" s="361" t="e">
        <f>F80/E80*100</f>
        <v>#DIV/0!</v>
      </c>
      <c r="H80" s="361" t="e">
        <f>F80/C80*100</f>
        <v>#DIV/0!</v>
      </c>
    </row>
    <row r="81" spans="1:8" ht="17.25" customHeight="1">
      <c r="A81" s="363" t="s">
        <v>433</v>
      </c>
      <c r="B81" s="356" t="s">
        <v>434</v>
      </c>
      <c r="C81" s="390"/>
      <c r="D81" s="390"/>
      <c r="E81" s="390"/>
      <c r="F81" s="390"/>
      <c r="G81" s="354" t="e">
        <f t="shared" si="2"/>
        <v>#DIV/0!</v>
      </c>
      <c r="H81" s="354" t="e">
        <f t="shared" si="3"/>
        <v>#DIV/0!</v>
      </c>
    </row>
    <row r="82" spans="1:8" ht="17.25" customHeight="1">
      <c r="A82" s="363" t="s">
        <v>374</v>
      </c>
      <c r="B82" s="393" t="s">
        <v>435</v>
      </c>
      <c r="C82" s="386"/>
      <c r="D82" s="386"/>
      <c r="E82" s="386"/>
      <c r="F82" s="386"/>
      <c r="G82" s="361" t="e">
        <f t="shared" si="2"/>
        <v>#DIV/0!</v>
      </c>
      <c r="H82" s="361" t="e">
        <f t="shared" si="3"/>
        <v>#DIV/0!</v>
      </c>
    </row>
    <row r="83" spans="1:8" ht="17.25" customHeight="1">
      <c r="A83" s="363" t="s">
        <v>376</v>
      </c>
      <c r="B83" s="381" t="s">
        <v>436</v>
      </c>
      <c r="C83" s="359"/>
      <c r="D83" s="386"/>
      <c r="E83" s="386"/>
      <c r="F83" s="386"/>
      <c r="G83" s="361" t="e">
        <f t="shared" si="2"/>
        <v>#DIV/0!</v>
      </c>
      <c r="H83" s="361" t="e">
        <f t="shared" si="3"/>
        <v>#DIV/0!</v>
      </c>
    </row>
    <row r="84" spans="1:8" s="340" customFormat="1" ht="17.25" customHeight="1">
      <c r="A84" s="363" t="s">
        <v>437</v>
      </c>
      <c r="B84" s="381" t="s">
        <v>416</v>
      </c>
      <c r="C84" s="386"/>
      <c r="D84" s="386"/>
      <c r="E84" s="386"/>
      <c r="F84" s="386"/>
      <c r="G84" s="361" t="e">
        <f t="shared" si="2"/>
        <v>#DIV/0!</v>
      </c>
      <c r="H84" s="361" t="e">
        <f t="shared" si="3"/>
        <v>#DIV/0!</v>
      </c>
    </row>
    <row r="85" spans="1:8" s="340" customFormat="1" ht="15.75" customHeight="1">
      <c r="A85" s="388" t="s">
        <v>8</v>
      </c>
      <c r="B85" s="389" t="s">
        <v>438</v>
      </c>
      <c r="C85" s="390"/>
      <c r="D85" s="390"/>
      <c r="E85" s="390"/>
      <c r="F85" s="390"/>
      <c r="G85" s="354" t="e">
        <f t="shared" si="2"/>
        <v>#DIV/0!</v>
      </c>
      <c r="H85" s="354" t="e">
        <f t="shared" si="3"/>
        <v>#DIV/0!</v>
      </c>
    </row>
    <row r="86" spans="1:8" ht="15.75" customHeight="1">
      <c r="A86" s="394" t="s">
        <v>291</v>
      </c>
      <c r="B86" s="395" t="s">
        <v>439</v>
      </c>
      <c r="C86" s="377">
        <f>SUM(C88:C95)</f>
        <v>0</v>
      </c>
      <c r="D86" s="377">
        <f>SUM(D88:D95)</f>
        <v>0</v>
      </c>
      <c r="E86" s="377">
        <f>SUM(E88:E95)</f>
        <v>0</v>
      </c>
      <c r="F86" s="377">
        <f>SUM(F88:F95)</f>
        <v>0</v>
      </c>
      <c r="G86" s="354" t="e">
        <f t="shared" si="2"/>
        <v>#DIV/0!</v>
      </c>
      <c r="H86" s="354" t="e">
        <f t="shared" si="3"/>
        <v>#DIV/0!</v>
      </c>
    </row>
    <row r="87" spans="1:8" ht="15" customHeight="1">
      <c r="A87" s="396"/>
      <c r="B87" s="397" t="s">
        <v>440</v>
      </c>
      <c r="C87" s="398"/>
      <c r="D87" s="398"/>
      <c r="E87" s="398"/>
      <c r="F87" s="398"/>
      <c r="G87" s="399" t="e">
        <f t="shared" si="2"/>
        <v>#DIV/0!</v>
      </c>
      <c r="H87" s="399" t="e">
        <f t="shared" si="3"/>
        <v>#DIV/0!</v>
      </c>
    </row>
    <row r="88" spans="1:8" ht="15.75" customHeight="1">
      <c r="A88" s="363" t="s">
        <v>441</v>
      </c>
      <c r="B88" s="393" t="s">
        <v>442</v>
      </c>
      <c r="C88" s="400"/>
      <c r="D88" s="400"/>
      <c r="E88" s="400"/>
      <c r="F88" s="400"/>
      <c r="G88" s="361" t="e">
        <f t="shared" si="2"/>
        <v>#DIV/0!</v>
      </c>
      <c r="H88" s="361" t="e">
        <f t="shared" si="3"/>
        <v>#DIV/0!</v>
      </c>
    </row>
    <row r="89" spans="1:8" ht="15.75" customHeight="1">
      <c r="A89" s="363" t="s">
        <v>443</v>
      </c>
      <c r="B89" s="393" t="s">
        <v>444</v>
      </c>
      <c r="C89" s="400"/>
      <c r="D89" s="400"/>
      <c r="E89" s="400"/>
      <c r="F89" s="400"/>
      <c r="G89" s="361" t="e">
        <f t="shared" si="2"/>
        <v>#DIV/0!</v>
      </c>
      <c r="H89" s="361" t="e">
        <f t="shared" si="3"/>
        <v>#DIV/0!</v>
      </c>
    </row>
    <row r="90" spans="1:8" ht="15.75" customHeight="1">
      <c r="A90" s="363" t="s">
        <v>445</v>
      </c>
      <c r="B90" s="393" t="s">
        <v>446</v>
      </c>
      <c r="C90" s="400"/>
      <c r="D90" s="400"/>
      <c r="E90" s="400"/>
      <c r="F90" s="400"/>
      <c r="G90" s="361" t="e">
        <f t="shared" si="2"/>
        <v>#DIV/0!</v>
      </c>
      <c r="H90" s="361" t="e">
        <f t="shared" si="3"/>
        <v>#DIV/0!</v>
      </c>
    </row>
    <row r="91" spans="1:8" ht="15.75" customHeight="1">
      <c r="A91" s="363" t="s">
        <v>447</v>
      </c>
      <c r="B91" s="393" t="s">
        <v>448</v>
      </c>
      <c r="C91" s="400"/>
      <c r="D91" s="400"/>
      <c r="E91" s="400"/>
      <c r="F91" s="400"/>
      <c r="G91" s="361" t="e">
        <f t="shared" si="2"/>
        <v>#DIV/0!</v>
      </c>
      <c r="H91" s="361" t="e">
        <f t="shared" si="3"/>
        <v>#DIV/0!</v>
      </c>
    </row>
    <row r="92" spans="1:8" ht="15.75" customHeight="1">
      <c r="A92" s="363" t="s">
        <v>449</v>
      </c>
      <c r="B92" s="401" t="s">
        <v>450</v>
      </c>
      <c r="C92" s="400"/>
      <c r="D92" s="400"/>
      <c r="E92" s="400"/>
      <c r="F92" s="400"/>
      <c r="G92" s="361" t="e">
        <f t="shared" si="2"/>
        <v>#DIV/0!</v>
      </c>
      <c r="H92" s="361" t="e">
        <f t="shared" si="3"/>
        <v>#DIV/0!</v>
      </c>
    </row>
    <row r="93" spans="1:8" ht="15.75" customHeight="1">
      <c r="A93" s="363" t="s">
        <v>451</v>
      </c>
      <c r="B93" s="401" t="s">
        <v>452</v>
      </c>
      <c r="C93" s="400"/>
      <c r="D93" s="400"/>
      <c r="E93" s="400"/>
      <c r="F93" s="400"/>
      <c r="G93" s="361" t="e">
        <f>F93/E93*100</f>
        <v>#DIV/0!</v>
      </c>
      <c r="H93" s="361" t="e">
        <f>F93/C93*100</f>
        <v>#DIV/0!</v>
      </c>
    </row>
    <row r="94" spans="1:8" ht="15.75" customHeight="1">
      <c r="A94" s="363" t="s">
        <v>453</v>
      </c>
      <c r="B94" s="401" t="s">
        <v>454</v>
      </c>
      <c r="C94" s="400"/>
      <c r="D94" s="400"/>
      <c r="E94" s="400"/>
      <c r="F94" s="400"/>
      <c r="G94" s="361" t="e">
        <f>F94/E94*100</f>
        <v>#DIV/0!</v>
      </c>
      <c r="H94" s="361" t="e">
        <f>F94/C94*100</f>
        <v>#DIV/0!</v>
      </c>
    </row>
    <row r="95" spans="1:8" s="340" customFormat="1" ht="15.75" customHeight="1">
      <c r="A95" s="363" t="s">
        <v>455</v>
      </c>
      <c r="B95" s="401" t="s">
        <v>456</v>
      </c>
      <c r="C95" s="400"/>
      <c r="D95" s="400"/>
      <c r="E95" s="400"/>
      <c r="F95" s="400"/>
      <c r="G95" s="361" t="e">
        <f t="shared" si="2"/>
        <v>#DIV/0!</v>
      </c>
      <c r="H95" s="361" t="e">
        <f t="shared" si="3"/>
        <v>#DIV/0!</v>
      </c>
    </row>
    <row r="96" spans="1:8" s="340" customFormat="1" ht="30.75" customHeight="1">
      <c r="A96" s="388" t="s">
        <v>292</v>
      </c>
      <c r="B96" s="402" t="s">
        <v>457</v>
      </c>
      <c r="C96" s="377">
        <f>C97+C98+C99</f>
        <v>0</v>
      </c>
      <c r="D96" s="377">
        <f>D97+D98+D99</f>
        <v>0</v>
      </c>
      <c r="E96" s="377">
        <f>E97+E98+E99</f>
        <v>0</v>
      </c>
      <c r="F96" s="377">
        <f>F97+F98+F99</f>
        <v>0</v>
      </c>
      <c r="G96" s="354" t="e">
        <f>F96/E96*100</f>
        <v>#DIV/0!</v>
      </c>
      <c r="H96" s="354" t="e">
        <f>F96/C96*100</f>
        <v>#DIV/0!</v>
      </c>
    </row>
    <row r="97" spans="1:8" s="340" customFormat="1" ht="15.75" customHeight="1">
      <c r="A97" s="403" t="s">
        <v>458</v>
      </c>
      <c r="B97" s="401" t="s">
        <v>459</v>
      </c>
      <c r="C97" s="386"/>
      <c r="D97" s="386"/>
      <c r="E97" s="386"/>
      <c r="F97" s="386"/>
      <c r="G97" s="361" t="e">
        <f>F97/E97*100</f>
        <v>#DIV/0!</v>
      </c>
      <c r="H97" s="361" t="e">
        <f>F97/C97*100</f>
        <v>#DIV/0!</v>
      </c>
    </row>
    <row r="98" spans="1:8" s="340" customFormat="1" ht="15.75" customHeight="1">
      <c r="A98" s="403" t="s">
        <v>460</v>
      </c>
      <c r="B98" s="401" t="s">
        <v>461</v>
      </c>
      <c r="C98" s="386"/>
      <c r="D98" s="386"/>
      <c r="E98" s="386"/>
      <c r="F98" s="386"/>
      <c r="G98" s="361" t="e">
        <f>F98/E98*100</f>
        <v>#DIV/0!</v>
      </c>
      <c r="H98" s="361" t="e">
        <f>F98/C98*100</f>
        <v>#DIV/0!</v>
      </c>
    </row>
    <row r="99" spans="1:8" s="340" customFormat="1" ht="15.75" customHeight="1">
      <c r="A99" s="403" t="s">
        <v>462</v>
      </c>
      <c r="B99" s="401" t="s">
        <v>463</v>
      </c>
      <c r="C99" s="386"/>
      <c r="D99" s="386"/>
      <c r="E99" s="386"/>
      <c r="F99" s="386"/>
      <c r="G99" s="361" t="e">
        <f>F99/E99*100</f>
        <v>#DIV/0!</v>
      </c>
      <c r="H99" s="361" t="e">
        <f>F99/C99*100</f>
        <v>#DIV/0!</v>
      </c>
    </row>
    <row r="100" spans="1:8" s="340" customFormat="1" ht="15.75" customHeight="1">
      <c r="A100" s="394" t="s">
        <v>339</v>
      </c>
      <c r="B100" s="395" t="s">
        <v>464</v>
      </c>
      <c r="C100" s="377">
        <f>C102+C103+C104</f>
        <v>0</v>
      </c>
      <c r="D100" s="377">
        <f>D102+D103+D104</f>
        <v>0</v>
      </c>
      <c r="E100" s="377">
        <f>E102+E103+E104</f>
        <v>0</v>
      </c>
      <c r="F100" s="377">
        <f>F102+F103+F104</f>
        <v>0</v>
      </c>
      <c r="G100" s="354" t="e">
        <f t="shared" si="2"/>
        <v>#DIV/0!</v>
      </c>
      <c r="H100" s="354" t="e">
        <f t="shared" si="3"/>
        <v>#DIV/0!</v>
      </c>
    </row>
    <row r="101" spans="1:8" s="340" customFormat="1" ht="15.75" customHeight="1">
      <c r="A101" s="396"/>
      <c r="B101" s="397" t="s">
        <v>465</v>
      </c>
      <c r="C101" s="398"/>
      <c r="D101" s="398"/>
      <c r="E101" s="398"/>
      <c r="F101" s="398"/>
      <c r="G101" s="399" t="e">
        <f t="shared" si="2"/>
        <v>#DIV/0!</v>
      </c>
      <c r="H101" s="399" t="e">
        <f t="shared" si="3"/>
        <v>#DIV/0!</v>
      </c>
    </row>
    <row r="102" spans="1:8" s="340" customFormat="1" ht="15.75" customHeight="1">
      <c r="A102" s="403" t="s">
        <v>466</v>
      </c>
      <c r="B102" s="401" t="s">
        <v>467</v>
      </c>
      <c r="C102" s="400"/>
      <c r="D102" s="400"/>
      <c r="E102" s="400"/>
      <c r="F102" s="400"/>
      <c r="G102" s="404" t="e">
        <f t="shared" si="2"/>
        <v>#DIV/0!</v>
      </c>
      <c r="H102" s="404" t="e">
        <f t="shared" si="3"/>
        <v>#DIV/0!</v>
      </c>
    </row>
    <row r="103" spans="1:8" s="340" customFormat="1" ht="15.75" customHeight="1">
      <c r="A103" s="403" t="s">
        <v>468</v>
      </c>
      <c r="B103" s="401" t="s">
        <v>469</v>
      </c>
      <c r="C103" s="400"/>
      <c r="D103" s="400"/>
      <c r="E103" s="400"/>
      <c r="F103" s="400"/>
      <c r="G103" s="404" t="e">
        <f t="shared" si="2"/>
        <v>#DIV/0!</v>
      </c>
      <c r="H103" s="404" t="e">
        <f t="shared" si="3"/>
        <v>#DIV/0!</v>
      </c>
    </row>
    <row r="104" spans="1:8" s="340" customFormat="1" ht="15.75" customHeight="1">
      <c r="A104" s="403" t="s">
        <v>470</v>
      </c>
      <c r="B104" s="401" t="s">
        <v>471</v>
      </c>
      <c r="C104" s="400"/>
      <c r="D104" s="400"/>
      <c r="E104" s="400"/>
      <c r="F104" s="400"/>
      <c r="G104" s="404" t="e">
        <f t="shared" si="2"/>
        <v>#DIV/0!</v>
      </c>
      <c r="H104" s="404" t="e">
        <f t="shared" si="3"/>
        <v>#DIV/0!</v>
      </c>
    </row>
    <row r="105" spans="1:8" s="340" customFormat="1" ht="15.75" customHeight="1">
      <c r="A105" s="388" t="s">
        <v>340</v>
      </c>
      <c r="B105" s="389" t="s">
        <v>472</v>
      </c>
      <c r="C105" s="377">
        <f>C106+C107</f>
        <v>0</v>
      </c>
      <c r="D105" s="377">
        <f>D106+D107</f>
        <v>0</v>
      </c>
      <c r="E105" s="377">
        <f>E106+E107</f>
        <v>0</v>
      </c>
      <c r="F105" s="377">
        <f>F106+F107</f>
        <v>0</v>
      </c>
      <c r="G105" s="354" t="e">
        <f>F105/E105*100</f>
        <v>#DIV/0!</v>
      </c>
      <c r="H105" s="354" t="e">
        <f>F105/C105*100</f>
        <v>#DIV/0!</v>
      </c>
    </row>
    <row r="106" spans="1:8" s="340" customFormat="1" ht="15.75" customHeight="1">
      <c r="A106" s="403" t="s">
        <v>473</v>
      </c>
      <c r="B106" s="401" t="s">
        <v>474</v>
      </c>
      <c r="C106" s="386"/>
      <c r="D106" s="386"/>
      <c r="E106" s="386"/>
      <c r="F106" s="386"/>
      <c r="G106" s="361" t="e">
        <f>F106/E106*100</f>
        <v>#DIV/0!</v>
      </c>
      <c r="H106" s="361" t="e">
        <f>F106/C106*100</f>
        <v>#DIV/0!</v>
      </c>
    </row>
    <row r="107" spans="1:8" s="340" customFormat="1" ht="15.75" customHeight="1">
      <c r="A107" s="403" t="s">
        <v>475</v>
      </c>
      <c r="B107" s="401" t="s">
        <v>476</v>
      </c>
      <c r="C107" s="386"/>
      <c r="D107" s="386"/>
      <c r="E107" s="386"/>
      <c r="F107" s="386"/>
      <c r="G107" s="361" t="e">
        <f>F107/E107*100</f>
        <v>#DIV/0!</v>
      </c>
      <c r="H107" s="361" t="e">
        <f>F107/C107*100</f>
        <v>#DIV/0!</v>
      </c>
    </row>
    <row r="108" spans="1:8" s="340" customFormat="1" ht="17.25" customHeight="1">
      <c r="A108" s="394" t="s">
        <v>477</v>
      </c>
      <c r="B108" s="395" t="s">
        <v>478</v>
      </c>
      <c r="C108" s="377">
        <f>C110+C111</f>
        <v>0</v>
      </c>
      <c r="D108" s="377">
        <f>D110+D111</f>
        <v>0</v>
      </c>
      <c r="E108" s="377">
        <f>E110+E111</f>
        <v>0</v>
      </c>
      <c r="F108" s="377">
        <f>F110+F111</f>
        <v>0</v>
      </c>
      <c r="G108" s="354" t="e">
        <f t="shared" si="2"/>
        <v>#DIV/0!</v>
      </c>
      <c r="H108" s="354" t="e">
        <f t="shared" si="3"/>
        <v>#DIV/0!</v>
      </c>
    </row>
    <row r="109" spans="1:8" s="340" customFormat="1" ht="17.25" customHeight="1">
      <c r="A109" s="396"/>
      <c r="B109" s="397" t="s">
        <v>479</v>
      </c>
      <c r="C109" s="398"/>
      <c r="D109" s="398"/>
      <c r="E109" s="398"/>
      <c r="F109" s="398"/>
      <c r="G109" s="399" t="e">
        <f t="shared" si="2"/>
        <v>#DIV/0!</v>
      </c>
      <c r="H109" s="399" t="e">
        <f t="shared" si="3"/>
        <v>#DIV/0!</v>
      </c>
    </row>
    <row r="110" spans="1:8" s="340" customFormat="1" ht="17.25" customHeight="1">
      <c r="A110" s="403" t="s">
        <v>480</v>
      </c>
      <c r="B110" s="401" t="s">
        <v>481</v>
      </c>
      <c r="C110" s="400"/>
      <c r="D110" s="400"/>
      <c r="E110" s="400"/>
      <c r="F110" s="400"/>
      <c r="G110" s="404" t="e">
        <f t="shared" si="2"/>
        <v>#DIV/0!</v>
      </c>
      <c r="H110" s="404" t="e">
        <f t="shared" si="3"/>
        <v>#DIV/0!</v>
      </c>
    </row>
    <row r="111" spans="1:8" s="340" customFormat="1" ht="17.25" customHeight="1">
      <c r="A111" s="403" t="s">
        <v>482</v>
      </c>
      <c r="B111" s="401" t="s">
        <v>416</v>
      </c>
      <c r="C111" s="400"/>
      <c r="D111" s="400"/>
      <c r="E111" s="400"/>
      <c r="F111" s="400"/>
      <c r="G111" s="404" t="e">
        <f t="shared" si="2"/>
        <v>#DIV/0!</v>
      </c>
      <c r="H111" s="404" t="e">
        <f t="shared" si="3"/>
        <v>#DIV/0!</v>
      </c>
    </row>
    <row r="112" spans="1:8" s="340" customFormat="1" ht="17.25" customHeight="1">
      <c r="A112" s="405" t="s">
        <v>483</v>
      </c>
      <c r="B112" s="406" t="s">
        <v>484</v>
      </c>
      <c r="C112" s="377">
        <f>C113+C114+C116+C115</f>
        <v>0</v>
      </c>
      <c r="D112" s="377">
        <f>D113+D114+D116+D115</f>
        <v>0</v>
      </c>
      <c r="E112" s="377">
        <f>E113+E114+E116+E115</f>
        <v>0</v>
      </c>
      <c r="F112" s="377">
        <f>F113+F114+F116+F115</f>
        <v>0</v>
      </c>
      <c r="G112" s="377" t="e">
        <f t="shared" si="2"/>
        <v>#DIV/0!</v>
      </c>
      <c r="H112" s="377" t="e">
        <f t="shared" si="3"/>
        <v>#DIV/0!</v>
      </c>
    </row>
    <row r="113" spans="1:8" s="340" customFormat="1" ht="18" customHeight="1">
      <c r="A113" s="363" t="s">
        <v>485</v>
      </c>
      <c r="B113" s="393" t="s">
        <v>486</v>
      </c>
      <c r="C113" s="400"/>
      <c r="D113" s="400"/>
      <c r="E113" s="400"/>
      <c r="F113" s="400"/>
      <c r="G113" s="404" t="e">
        <f t="shared" si="2"/>
        <v>#DIV/0!</v>
      </c>
      <c r="H113" s="404" t="e">
        <f t="shared" si="3"/>
        <v>#DIV/0!</v>
      </c>
    </row>
    <row r="114" spans="1:8" s="340" customFormat="1" ht="18" customHeight="1">
      <c r="A114" s="363" t="s">
        <v>487</v>
      </c>
      <c r="B114" s="393" t="s">
        <v>399</v>
      </c>
      <c r="C114" s="400"/>
      <c r="D114" s="400"/>
      <c r="E114" s="400"/>
      <c r="F114" s="400"/>
      <c r="G114" s="404" t="e">
        <f t="shared" si="2"/>
        <v>#DIV/0!</v>
      </c>
      <c r="H114" s="404" t="e">
        <f t="shared" si="3"/>
        <v>#DIV/0!</v>
      </c>
    </row>
    <row r="115" spans="1:8" s="340" customFormat="1" ht="18" customHeight="1">
      <c r="A115" s="363" t="s">
        <v>488</v>
      </c>
      <c r="B115" s="401" t="s">
        <v>400</v>
      </c>
      <c r="C115" s="400"/>
      <c r="D115" s="400"/>
      <c r="E115" s="400"/>
      <c r="F115" s="400"/>
      <c r="G115" s="404" t="e">
        <f t="shared" si="2"/>
        <v>#DIV/0!</v>
      </c>
      <c r="H115" s="404" t="e">
        <f t="shared" si="3"/>
        <v>#DIV/0!</v>
      </c>
    </row>
    <row r="116" spans="1:8" s="340" customFormat="1" ht="18" customHeight="1">
      <c r="A116" s="363" t="s">
        <v>489</v>
      </c>
      <c r="B116" s="407" t="s">
        <v>490</v>
      </c>
      <c r="C116" s="400"/>
      <c r="D116" s="400"/>
      <c r="E116" s="400"/>
      <c r="F116" s="400"/>
      <c r="G116" s="404" t="e">
        <f t="shared" si="2"/>
        <v>#DIV/0!</v>
      </c>
      <c r="H116" s="404" t="e">
        <f t="shared" si="3"/>
        <v>#DIV/0!</v>
      </c>
    </row>
    <row r="117" spans="1:8" s="340" customFormat="1" ht="18.75" customHeight="1">
      <c r="A117" s="388" t="s">
        <v>491</v>
      </c>
      <c r="B117" s="389" t="s">
        <v>492</v>
      </c>
      <c r="C117" s="377">
        <f>C118+C119+C120</f>
        <v>0</v>
      </c>
      <c r="D117" s="377">
        <f>D118+D119+D120</f>
        <v>0</v>
      </c>
      <c r="E117" s="377">
        <f>E118+E119+E120</f>
        <v>0</v>
      </c>
      <c r="F117" s="377">
        <f>F118+F119+F120</f>
        <v>0</v>
      </c>
      <c r="G117" s="354" t="e">
        <f t="shared" si="2"/>
        <v>#DIV/0!</v>
      </c>
      <c r="H117" s="354" t="e">
        <f t="shared" si="3"/>
        <v>#DIV/0!</v>
      </c>
    </row>
    <row r="118" spans="1:8" ht="15.75" customHeight="1">
      <c r="A118" s="363" t="s">
        <v>493</v>
      </c>
      <c r="B118" s="381" t="s">
        <v>494</v>
      </c>
      <c r="C118" s="386"/>
      <c r="D118" s="386"/>
      <c r="E118" s="386"/>
      <c r="F118" s="386"/>
      <c r="G118" s="361" t="e">
        <f t="shared" si="2"/>
        <v>#DIV/0!</v>
      </c>
      <c r="H118" s="361" t="e">
        <f t="shared" si="3"/>
        <v>#DIV/0!</v>
      </c>
    </row>
    <row r="119" spans="1:8" ht="15.75" customHeight="1">
      <c r="A119" s="363" t="s">
        <v>495</v>
      </c>
      <c r="B119" s="381" t="s">
        <v>496</v>
      </c>
      <c r="C119" s="386"/>
      <c r="D119" s="386"/>
      <c r="E119" s="386"/>
      <c r="F119" s="386"/>
      <c r="G119" s="361" t="e">
        <f t="shared" si="2"/>
        <v>#DIV/0!</v>
      </c>
      <c r="H119" s="361" t="e">
        <f t="shared" si="3"/>
        <v>#DIV/0!</v>
      </c>
    </row>
    <row r="120" spans="1:8" s="375" customFormat="1" ht="15.75" customHeight="1">
      <c r="A120" s="363" t="s">
        <v>497</v>
      </c>
      <c r="B120" s="381" t="s">
        <v>416</v>
      </c>
      <c r="C120" s="386"/>
      <c r="D120" s="386"/>
      <c r="E120" s="386"/>
      <c r="F120" s="386"/>
      <c r="G120" s="361" t="e">
        <f t="shared" si="2"/>
        <v>#DIV/0!</v>
      </c>
      <c r="H120" s="361" t="e">
        <f t="shared" si="3"/>
        <v>#DIV/0!</v>
      </c>
    </row>
    <row r="121" spans="1:8" s="375" customFormat="1" ht="19.5" customHeight="1">
      <c r="A121" s="408" t="s">
        <v>498</v>
      </c>
      <c r="B121" s="353" t="s">
        <v>499</v>
      </c>
      <c r="C121" s="390"/>
      <c r="D121" s="409"/>
      <c r="E121" s="409"/>
      <c r="F121" s="390"/>
      <c r="G121" s="354" t="e">
        <f t="shared" si="2"/>
        <v>#DIV/0!</v>
      </c>
      <c r="H121" s="354" t="e">
        <f t="shared" si="3"/>
        <v>#DIV/0!</v>
      </c>
    </row>
    <row r="122" spans="1:8" s="375" customFormat="1" ht="16.5" customHeight="1">
      <c r="A122" s="408" t="s">
        <v>500</v>
      </c>
      <c r="B122" s="410" t="s">
        <v>501</v>
      </c>
      <c r="C122" s="377">
        <f>C123+C124</f>
        <v>0</v>
      </c>
      <c r="D122" s="377">
        <f>D123+D124</f>
        <v>0</v>
      </c>
      <c r="E122" s="377">
        <f>E123+E124</f>
        <v>0</v>
      </c>
      <c r="F122" s="377">
        <f>F123+F124</f>
        <v>0</v>
      </c>
      <c r="G122" s="377" t="e">
        <f t="shared" si="2"/>
        <v>#DIV/0!</v>
      </c>
      <c r="H122" s="377" t="e">
        <f t="shared" si="3"/>
        <v>#DIV/0!</v>
      </c>
    </row>
    <row r="123" spans="1:8" s="375" customFormat="1" ht="17.25" customHeight="1">
      <c r="A123" s="411" t="s">
        <v>1</v>
      </c>
      <c r="B123" s="412" t="s">
        <v>502</v>
      </c>
      <c r="C123" s="400"/>
      <c r="D123" s="400"/>
      <c r="E123" s="400"/>
      <c r="F123" s="400"/>
      <c r="G123" s="404" t="e">
        <f t="shared" si="2"/>
        <v>#DIV/0!</v>
      </c>
      <c r="H123" s="404" t="e">
        <f t="shared" si="3"/>
        <v>#DIV/0!</v>
      </c>
    </row>
    <row r="124" spans="1:8" s="375" customFormat="1" ht="17.25" customHeight="1">
      <c r="A124" s="403" t="s">
        <v>2</v>
      </c>
      <c r="B124" s="413" t="s">
        <v>416</v>
      </c>
      <c r="C124" s="400"/>
      <c r="D124" s="400"/>
      <c r="E124" s="400"/>
      <c r="F124" s="400"/>
      <c r="G124" s="404" t="e">
        <f t="shared" si="2"/>
        <v>#DIV/0!</v>
      </c>
      <c r="H124" s="404" t="e">
        <f t="shared" si="3"/>
        <v>#DIV/0!</v>
      </c>
    </row>
    <row r="125" spans="1:8" s="375" customFormat="1" ht="19.5" customHeight="1">
      <c r="A125" s="408" t="s">
        <v>503</v>
      </c>
      <c r="B125" s="410" t="s">
        <v>504</v>
      </c>
      <c r="C125" s="377">
        <f>C126+C128+C127</f>
        <v>0</v>
      </c>
      <c r="D125" s="377">
        <f>D126+D128+D127</f>
        <v>0</v>
      </c>
      <c r="E125" s="377">
        <f>E126+E128+E127</f>
        <v>0</v>
      </c>
      <c r="F125" s="377">
        <f>F126+F128+F127</f>
        <v>0</v>
      </c>
      <c r="G125" s="377" t="e">
        <f t="shared" si="2"/>
        <v>#DIV/0!</v>
      </c>
      <c r="H125" s="377" t="e">
        <f t="shared" si="3"/>
        <v>#DIV/0!</v>
      </c>
    </row>
    <row r="126" spans="1:8" s="375" customFormat="1" ht="15.75" customHeight="1">
      <c r="A126" s="414" t="s">
        <v>1</v>
      </c>
      <c r="B126" s="415" t="s">
        <v>505</v>
      </c>
      <c r="C126" s="416"/>
      <c r="D126" s="416"/>
      <c r="E126" s="416"/>
      <c r="F126" s="416"/>
      <c r="G126" s="417" t="e">
        <f t="shared" si="2"/>
        <v>#DIV/0!</v>
      </c>
      <c r="H126" s="417" t="e">
        <f t="shared" si="3"/>
        <v>#DIV/0!</v>
      </c>
    </row>
    <row r="127" spans="1:8" s="375" customFormat="1" ht="15.75" customHeight="1">
      <c r="A127" s="403" t="s">
        <v>2</v>
      </c>
      <c r="B127" s="418" t="s">
        <v>506</v>
      </c>
      <c r="C127" s="416"/>
      <c r="D127" s="416"/>
      <c r="E127" s="416"/>
      <c r="F127" s="400"/>
      <c r="G127" s="417" t="e">
        <f t="shared" si="2"/>
        <v>#DIV/0!</v>
      </c>
      <c r="H127" s="417" t="e">
        <f t="shared" si="3"/>
        <v>#DIV/0!</v>
      </c>
    </row>
    <row r="128" spans="1:8" s="375" customFormat="1" ht="15.75" customHeight="1">
      <c r="A128" s="419" t="s">
        <v>4</v>
      </c>
      <c r="B128" s="420" t="s">
        <v>492</v>
      </c>
      <c r="C128" s="416"/>
      <c r="D128" s="416"/>
      <c r="E128" s="416"/>
      <c r="F128" s="416"/>
      <c r="G128" s="417" t="e">
        <f t="shared" si="2"/>
        <v>#DIV/0!</v>
      </c>
      <c r="H128" s="417" t="e">
        <f t="shared" si="3"/>
        <v>#DIV/0!</v>
      </c>
    </row>
    <row r="129" spans="1:8" s="375" customFormat="1" ht="15.75" customHeight="1">
      <c r="A129" s="408" t="s">
        <v>507</v>
      </c>
      <c r="B129" s="353" t="s">
        <v>508</v>
      </c>
      <c r="C129" s="365"/>
      <c r="D129" s="365"/>
      <c r="E129" s="365"/>
      <c r="F129" s="365"/>
      <c r="G129" s="352" t="e">
        <f t="shared" si="2"/>
        <v>#DIV/0!</v>
      </c>
      <c r="H129" s="352" t="e">
        <f t="shared" si="3"/>
        <v>#DIV/0!</v>
      </c>
    </row>
    <row r="130" spans="1:8" s="355" customFormat="1" ht="5.0999999999999996" customHeight="1">
      <c r="A130" s="1366"/>
      <c r="B130" s="1367"/>
      <c r="C130" s="1367"/>
      <c r="D130" s="1367"/>
      <c r="E130" s="1367"/>
      <c r="F130" s="1367"/>
      <c r="G130" s="422"/>
      <c r="H130" s="353"/>
    </row>
    <row r="131" spans="1:8" s="355" customFormat="1" ht="18.75" customHeight="1">
      <c r="A131" s="423" t="s">
        <v>509</v>
      </c>
      <c r="B131" s="424" t="s">
        <v>510</v>
      </c>
      <c r="C131" s="425">
        <f>C16-C59</f>
        <v>0</v>
      </c>
      <c r="D131" s="425">
        <f>D16-D59</f>
        <v>0</v>
      </c>
      <c r="E131" s="425">
        <f>E16-E59</f>
        <v>0</v>
      </c>
      <c r="F131" s="425">
        <f>F16-F59</f>
        <v>0</v>
      </c>
      <c r="G131" s="354" t="e">
        <f t="shared" ref="G131:G137" si="4">F131/E131*100</f>
        <v>#DIV/0!</v>
      </c>
      <c r="H131" s="426" t="e">
        <f t="shared" ref="H131:H137" si="5">F131/C131*100</f>
        <v>#DIV/0!</v>
      </c>
    </row>
    <row r="132" spans="1:8" s="355" customFormat="1" ht="18.75" customHeight="1">
      <c r="A132" s="421" t="s">
        <v>511</v>
      </c>
      <c r="B132" s="424" t="s">
        <v>512</v>
      </c>
      <c r="C132" s="370"/>
      <c r="D132" s="370"/>
      <c r="E132" s="370"/>
      <c r="F132" s="370"/>
      <c r="G132" s="354" t="e">
        <f t="shared" si="4"/>
        <v>#DIV/0!</v>
      </c>
      <c r="H132" s="427" t="e">
        <f t="shared" si="5"/>
        <v>#DIV/0!</v>
      </c>
    </row>
    <row r="133" spans="1:8" s="355" customFormat="1" ht="18.75" customHeight="1">
      <c r="A133" s="421" t="s">
        <v>513</v>
      </c>
      <c r="B133" s="428" t="s">
        <v>514</v>
      </c>
      <c r="C133" s="425">
        <f>C131-C132</f>
        <v>0</v>
      </c>
      <c r="D133" s="425">
        <f>D131-D132</f>
        <v>0</v>
      </c>
      <c r="E133" s="425">
        <f>E131-E132</f>
        <v>0</v>
      </c>
      <c r="F133" s="425">
        <f>F131-F132</f>
        <v>0</v>
      </c>
      <c r="G133" s="354" t="e">
        <f t="shared" si="4"/>
        <v>#DIV/0!</v>
      </c>
      <c r="H133" s="427" t="e">
        <f t="shared" si="5"/>
        <v>#DIV/0!</v>
      </c>
    </row>
    <row r="134" spans="1:8" s="355" customFormat="1" ht="18.75" customHeight="1">
      <c r="A134" s="107" t="s">
        <v>1</v>
      </c>
      <c r="B134" s="429" t="s">
        <v>515</v>
      </c>
      <c r="C134" s="109">
        <f>C135+C136</f>
        <v>0</v>
      </c>
      <c r="D134" s="109">
        <f>D135+D136</f>
        <v>0</v>
      </c>
      <c r="E134" s="109">
        <f>E135+E136</f>
        <v>0</v>
      </c>
      <c r="F134" s="109">
        <f>F135+F136</f>
        <v>0</v>
      </c>
      <c r="G134" s="430" t="e">
        <f t="shared" si="4"/>
        <v>#DIV/0!</v>
      </c>
      <c r="H134" s="427" t="e">
        <f t="shared" si="5"/>
        <v>#DIV/0!</v>
      </c>
    </row>
    <row r="135" spans="1:8" s="355" customFormat="1" ht="18.75" customHeight="1">
      <c r="A135" s="357" t="s">
        <v>344</v>
      </c>
      <c r="B135" s="431" t="s">
        <v>516</v>
      </c>
      <c r="C135" s="432"/>
      <c r="D135" s="432"/>
      <c r="E135" s="432"/>
      <c r="F135" s="432"/>
      <c r="G135" s="433" t="e">
        <f t="shared" si="4"/>
        <v>#DIV/0!</v>
      </c>
      <c r="H135" s="434" t="e">
        <f t="shared" si="5"/>
        <v>#DIV/0!</v>
      </c>
    </row>
    <row r="136" spans="1:8" s="355" customFormat="1" ht="18.75" customHeight="1">
      <c r="A136" s="357" t="s">
        <v>352</v>
      </c>
      <c r="B136" s="431" t="s">
        <v>517</v>
      </c>
      <c r="C136" s="432"/>
      <c r="D136" s="432"/>
      <c r="E136" s="432"/>
      <c r="F136" s="432"/>
      <c r="G136" s="433" t="e">
        <f t="shared" si="4"/>
        <v>#DIV/0!</v>
      </c>
      <c r="H136" s="434" t="e">
        <f t="shared" si="5"/>
        <v>#DIV/0!</v>
      </c>
    </row>
    <row r="137" spans="1:8" s="355" customFormat="1" ht="18.75" customHeight="1">
      <c r="A137" s="107" t="s">
        <v>2</v>
      </c>
      <c r="B137" s="429" t="s">
        <v>518</v>
      </c>
      <c r="C137" s="435"/>
      <c r="D137" s="435"/>
      <c r="E137" s="435"/>
      <c r="F137" s="435"/>
      <c r="G137" s="430" t="e">
        <f t="shared" si="4"/>
        <v>#DIV/0!</v>
      </c>
      <c r="H137" s="427" t="e">
        <f t="shared" si="5"/>
        <v>#DIV/0!</v>
      </c>
    </row>
    <row r="138" spans="1:8" s="375" customFormat="1" ht="5.0999999999999996" customHeight="1">
      <c r="A138" s="1366"/>
      <c r="B138" s="1367"/>
      <c r="C138" s="1367"/>
      <c r="D138" s="1367"/>
      <c r="E138" s="1367"/>
      <c r="F138" s="1367"/>
      <c r="G138" s="422"/>
      <c r="H138" s="436"/>
    </row>
    <row r="139" spans="1:8" ht="15" customHeight="1">
      <c r="A139" s="372" t="s">
        <v>519</v>
      </c>
      <c r="B139" s="437" t="s">
        <v>520</v>
      </c>
      <c r="C139" s="377">
        <f>C140+C141+C142+C144+C143</f>
        <v>0</v>
      </c>
      <c r="D139" s="377">
        <f>D140+D141+D142+D144+D143</f>
        <v>0</v>
      </c>
      <c r="E139" s="377">
        <f>E140+E141+E142+E144+E143</f>
        <v>0</v>
      </c>
      <c r="F139" s="377">
        <f>F140+F141+F142+F144+F143</f>
        <v>0</v>
      </c>
      <c r="G139" s="377" t="e">
        <f t="shared" ref="G139:G144" si="6">F139/E139*100</f>
        <v>#DIV/0!</v>
      </c>
      <c r="H139" s="377" t="e">
        <f t="shared" ref="H139:H144" si="7">F139/C139*100</f>
        <v>#DIV/0!</v>
      </c>
    </row>
    <row r="140" spans="1:8" ht="15" customHeight="1">
      <c r="A140" s="438" t="s">
        <v>1</v>
      </c>
      <c r="B140" s="392" t="s">
        <v>521</v>
      </c>
      <c r="C140" s="368"/>
      <c r="D140" s="368"/>
      <c r="E140" s="368"/>
      <c r="F140" s="368"/>
      <c r="G140" s="361" t="e">
        <f t="shared" si="6"/>
        <v>#DIV/0!</v>
      </c>
      <c r="H140" s="361" t="e">
        <f t="shared" si="7"/>
        <v>#DIV/0!</v>
      </c>
    </row>
    <row r="141" spans="1:8" ht="15" customHeight="1">
      <c r="A141" s="438" t="s">
        <v>2</v>
      </c>
      <c r="B141" s="401" t="s">
        <v>522</v>
      </c>
      <c r="C141" s="368"/>
      <c r="D141" s="368"/>
      <c r="E141" s="368"/>
      <c r="F141" s="368"/>
      <c r="G141" s="361" t="e">
        <f t="shared" si="6"/>
        <v>#DIV/0!</v>
      </c>
      <c r="H141" s="361" t="e">
        <f t="shared" si="7"/>
        <v>#DIV/0!</v>
      </c>
    </row>
    <row r="142" spans="1:8" ht="15" customHeight="1">
      <c r="A142" s="363" t="s">
        <v>4</v>
      </c>
      <c r="B142" s="401" t="s">
        <v>523</v>
      </c>
      <c r="C142" s="368"/>
      <c r="D142" s="368"/>
      <c r="E142" s="368"/>
      <c r="F142" s="368"/>
      <c r="G142" s="361" t="e">
        <f t="shared" si="6"/>
        <v>#DIV/0!</v>
      </c>
      <c r="H142" s="361" t="e">
        <f t="shared" si="7"/>
        <v>#DIV/0!</v>
      </c>
    </row>
    <row r="143" spans="1:8" ht="15" customHeight="1">
      <c r="A143" s="363" t="s">
        <v>8</v>
      </c>
      <c r="B143" s="401" t="s">
        <v>524</v>
      </c>
      <c r="C143" s="368"/>
      <c r="D143" s="368"/>
      <c r="E143" s="368"/>
      <c r="F143" s="368"/>
      <c r="G143" s="361" t="e">
        <f t="shared" si="6"/>
        <v>#DIV/0!</v>
      </c>
      <c r="H143" s="361" t="e">
        <f t="shared" si="7"/>
        <v>#DIV/0!</v>
      </c>
    </row>
    <row r="144" spans="1:8" ht="15" customHeight="1">
      <c r="A144" s="363" t="s">
        <v>291</v>
      </c>
      <c r="B144" s="401" t="s">
        <v>525</v>
      </c>
      <c r="C144" s="368"/>
      <c r="D144" s="368"/>
      <c r="E144" s="368"/>
      <c r="F144" s="368"/>
      <c r="G144" s="361" t="e">
        <f t="shared" si="6"/>
        <v>#DIV/0!</v>
      </c>
      <c r="H144" s="361" t="e">
        <f t="shared" si="7"/>
        <v>#DIV/0!</v>
      </c>
    </row>
    <row r="145" spans="1:8" s="355" customFormat="1" ht="5.0999999999999996" customHeight="1">
      <c r="A145" s="1352"/>
      <c r="B145" s="1353"/>
      <c r="C145" s="1353"/>
      <c r="D145" s="1353"/>
      <c r="E145" s="1353"/>
      <c r="F145" s="1353"/>
      <c r="G145" s="439"/>
      <c r="H145" s="440"/>
    </row>
    <row r="146" spans="1:8" ht="15" customHeight="1">
      <c r="A146" s="441" t="s">
        <v>526</v>
      </c>
      <c r="B146" s="441" t="s">
        <v>527</v>
      </c>
      <c r="C146" s="383">
        <f>SUM(C147:C153)</f>
        <v>0</v>
      </c>
      <c r="D146" s="383">
        <f>SUM(D147:D153)</f>
        <v>0</v>
      </c>
      <c r="E146" s="383">
        <f>SUM(E147:E153)</f>
        <v>0</v>
      </c>
      <c r="F146" s="383">
        <f>SUM(F147:F153)</f>
        <v>0</v>
      </c>
      <c r="G146" s="383" t="e">
        <f t="shared" ref="G146:G153" si="8">F146/E146*100</f>
        <v>#DIV/0!</v>
      </c>
      <c r="H146" s="383" t="e">
        <f t="shared" ref="H146:H153" si="9">F146/C146*100</f>
        <v>#DIV/0!</v>
      </c>
    </row>
    <row r="147" spans="1:8" ht="15" customHeight="1">
      <c r="A147" s="438" t="s">
        <v>1</v>
      </c>
      <c r="B147" s="392" t="s">
        <v>521</v>
      </c>
      <c r="C147" s="368"/>
      <c r="D147" s="368"/>
      <c r="E147" s="368"/>
      <c r="F147" s="368"/>
      <c r="G147" s="361" t="e">
        <f t="shared" si="8"/>
        <v>#DIV/0!</v>
      </c>
      <c r="H147" s="361" t="e">
        <f t="shared" si="9"/>
        <v>#DIV/0!</v>
      </c>
    </row>
    <row r="148" spans="1:8" ht="15" customHeight="1">
      <c r="A148" s="438" t="s">
        <v>2</v>
      </c>
      <c r="B148" s="401" t="s">
        <v>522</v>
      </c>
      <c r="C148" s="368"/>
      <c r="D148" s="368"/>
      <c r="E148" s="368"/>
      <c r="F148" s="368"/>
      <c r="G148" s="361" t="e">
        <f t="shared" si="8"/>
        <v>#DIV/0!</v>
      </c>
      <c r="H148" s="361" t="e">
        <f t="shared" si="9"/>
        <v>#DIV/0!</v>
      </c>
    </row>
    <row r="149" spans="1:8" ht="15" customHeight="1">
      <c r="A149" s="438" t="s">
        <v>4</v>
      </c>
      <c r="B149" s="401" t="s">
        <v>523</v>
      </c>
      <c r="C149" s="368"/>
      <c r="D149" s="368"/>
      <c r="E149" s="368"/>
      <c r="F149" s="368"/>
      <c r="G149" s="361" t="e">
        <f t="shared" si="8"/>
        <v>#DIV/0!</v>
      </c>
      <c r="H149" s="361" t="e">
        <f t="shared" si="9"/>
        <v>#DIV/0!</v>
      </c>
    </row>
    <row r="150" spans="1:8" ht="15" customHeight="1">
      <c r="A150" s="438" t="s">
        <v>8</v>
      </c>
      <c r="B150" s="401" t="s">
        <v>524</v>
      </c>
      <c r="C150" s="368"/>
      <c r="D150" s="368"/>
      <c r="E150" s="368"/>
      <c r="F150" s="368"/>
      <c r="G150" s="361" t="e">
        <f t="shared" si="8"/>
        <v>#DIV/0!</v>
      </c>
      <c r="H150" s="361" t="e">
        <f t="shared" si="9"/>
        <v>#DIV/0!</v>
      </c>
    </row>
    <row r="151" spans="1:8" ht="15" customHeight="1">
      <c r="A151" s="438" t="s">
        <v>291</v>
      </c>
      <c r="B151" s="401" t="s">
        <v>525</v>
      </c>
      <c r="C151" s="368"/>
      <c r="D151" s="368"/>
      <c r="E151" s="368"/>
      <c r="F151" s="368"/>
      <c r="G151" s="361" t="e">
        <f t="shared" si="8"/>
        <v>#DIV/0!</v>
      </c>
      <c r="H151" s="361" t="e">
        <f t="shared" si="9"/>
        <v>#DIV/0!</v>
      </c>
    </row>
    <row r="152" spans="1:8" ht="15" customHeight="1">
      <c r="A152" s="438" t="s">
        <v>292</v>
      </c>
      <c r="B152" s="401" t="s">
        <v>528</v>
      </c>
      <c r="C152" s="368"/>
      <c r="D152" s="368"/>
      <c r="E152" s="368"/>
      <c r="F152" s="368"/>
      <c r="G152" s="361" t="e">
        <f t="shared" si="8"/>
        <v>#DIV/0!</v>
      </c>
      <c r="H152" s="361" t="e">
        <f t="shared" si="9"/>
        <v>#DIV/0!</v>
      </c>
    </row>
    <row r="153" spans="1:8" ht="15" customHeight="1">
      <c r="A153" s="438" t="s">
        <v>339</v>
      </c>
      <c r="B153" s="401" t="s">
        <v>529</v>
      </c>
      <c r="C153" s="368"/>
      <c r="D153" s="368"/>
      <c r="E153" s="368"/>
      <c r="F153" s="368"/>
      <c r="G153" s="361" t="e">
        <f t="shared" si="8"/>
        <v>#DIV/0!</v>
      </c>
      <c r="H153" s="361" t="e">
        <f t="shared" si="9"/>
        <v>#DIV/0!</v>
      </c>
    </row>
    <row r="154" spans="1:8" ht="6" customHeight="1">
      <c r="C154" s="442"/>
      <c r="D154" s="443"/>
      <c r="E154" s="442"/>
      <c r="F154" s="442"/>
      <c r="G154" s="442"/>
    </row>
    <row r="155" spans="1:8" ht="15" customHeight="1">
      <c r="B155" s="1354" t="s">
        <v>530</v>
      </c>
      <c r="C155" s="1354"/>
      <c r="D155" s="1163"/>
      <c r="E155" s="1163"/>
      <c r="F155" s="1163"/>
      <c r="G155" s="442"/>
    </row>
    <row r="156" spans="1:8" ht="30" customHeight="1">
      <c r="B156" s="1355" t="s">
        <v>531</v>
      </c>
      <c r="C156" s="1355"/>
      <c r="D156" s="1324"/>
      <c r="E156" s="1324"/>
      <c r="F156" s="1324"/>
      <c r="G156" s="1324"/>
      <c r="H156" s="1324"/>
    </row>
    <row r="157" spans="1:8" ht="6" customHeight="1">
      <c r="C157" s="442"/>
      <c r="D157" s="443"/>
      <c r="E157" s="442"/>
      <c r="F157" s="442"/>
      <c r="G157" s="442"/>
    </row>
    <row r="158" spans="1:8" ht="15" customHeight="1">
      <c r="B158" s="355" t="s">
        <v>532</v>
      </c>
      <c r="C158" s="355"/>
      <c r="D158" s="355"/>
      <c r="E158" s="444"/>
      <c r="F158" s="444"/>
    </row>
    <row r="159" spans="1:8" ht="6" customHeight="1">
      <c r="D159" s="444"/>
      <c r="E159" s="444"/>
      <c r="F159" s="444"/>
    </row>
    <row r="160" spans="1:8" ht="15.75" customHeight="1">
      <c r="A160" s="258" t="s">
        <v>11</v>
      </c>
      <c r="B160" s="107" t="s">
        <v>331</v>
      </c>
      <c r="C160" s="1356" t="s">
        <v>533</v>
      </c>
      <c r="D160" s="1357"/>
      <c r="E160" s="1358" t="s">
        <v>251</v>
      </c>
      <c r="F160" s="1359"/>
      <c r="G160" s="1360" t="s">
        <v>534</v>
      </c>
      <c r="H160" s="1361"/>
    </row>
    <row r="161" spans="1:8" ht="15.75" customHeight="1">
      <c r="A161" s="445" t="s">
        <v>1</v>
      </c>
      <c r="B161" s="445" t="s">
        <v>2</v>
      </c>
      <c r="C161" s="1347" t="s">
        <v>4</v>
      </c>
      <c r="D161" s="1348"/>
      <c r="E161" s="1349" t="s">
        <v>8</v>
      </c>
      <c r="F161" s="1350"/>
      <c r="G161" s="1351" t="s">
        <v>291</v>
      </c>
      <c r="H161" s="1348"/>
    </row>
    <row r="162" spans="1:8" ht="15.75" customHeight="1">
      <c r="A162" s="446" t="s">
        <v>143</v>
      </c>
      <c r="B162" s="447" t="s">
        <v>535</v>
      </c>
      <c r="C162" s="1339"/>
      <c r="D162" s="1340"/>
      <c r="E162" s="1340"/>
      <c r="F162" s="1340"/>
      <c r="G162" s="1340"/>
      <c r="H162" s="1341"/>
    </row>
    <row r="163" spans="1:8" ht="15.75" customHeight="1">
      <c r="A163" s="448" t="s">
        <v>1</v>
      </c>
      <c r="B163" s="447" t="s">
        <v>536</v>
      </c>
      <c r="C163" s="1339"/>
      <c r="D163" s="1340"/>
      <c r="E163" s="1340"/>
      <c r="F163" s="1340"/>
      <c r="G163" s="1340"/>
      <c r="H163" s="1341"/>
    </row>
    <row r="164" spans="1:8" ht="15.75" customHeight="1">
      <c r="A164" s="357" t="s">
        <v>344</v>
      </c>
      <c r="B164" s="255" t="s">
        <v>537</v>
      </c>
      <c r="C164" s="1330"/>
      <c r="D164" s="1346"/>
      <c r="E164" s="1337"/>
      <c r="F164" s="1336"/>
      <c r="G164" s="1338">
        <f>E164-C164</f>
        <v>0</v>
      </c>
      <c r="H164" s="1338"/>
    </row>
    <row r="165" spans="1:8" ht="15.75" customHeight="1">
      <c r="A165" s="357" t="s">
        <v>352</v>
      </c>
      <c r="B165" s="255" t="s">
        <v>538</v>
      </c>
      <c r="C165" s="1330"/>
      <c r="D165" s="1346"/>
      <c r="E165" s="1337"/>
      <c r="F165" s="1336"/>
      <c r="G165" s="1338">
        <f>E165-C165</f>
        <v>0</v>
      </c>
      <c r="H165" s="1338"/>
    </row>
    <row r="166" spans="1:8" ht="15.75" customHeight="1">
      <c r="A166" s="357" t="s">
        <v>354</v>
      </c>
      <c r="B166" s="262" t="s">
        <v>539</v>
      </c>
      <c r="C166" s="1330">
        <f>C167+C171</f>
        <v>0</v>
      </c>
      <c r="D166" s="1346"/>
      <c r="E166" s="1330">
        <f>E167+E171</f>
        <v>0</v>
      </c>
      <c r="F166" s="1346"/>
      <c r="G166" s="1338">
        <f t="shared" ref="G166:G178" si="10">E166-C166</f>
        <v>0</v>
      </c>
      <c r="H166" s="1338"/>
    </row>
    <row r="167" spans="1:8" ht="15.75" customHeight="1">
      <c r="A167" s="449" t="s">
        <v>540</v>
      </c>
      <c r="B167" s="262" t="s">
        <v>541</v>
      </c>
      <c r="C167" s="1330">
        <f>C168+C169+C170</f>
        <v>0</v>
      </c>
      <c r="D167" s="1346"/>
      <c r="E167" s="1330">
        <f>E168+E169+E170</f>
        <v>0</v>
      </c>
      <c r="F167" s="1346"/>
      <c r="G167" s="1338">
        <f t="shared" si="10"/>
        <v>0</v>
      </c>
      <c r="H167" s="1338"/>
    </row>
    <row r="168" spans="1:8" ht="15.75" customHeight="1">
      <c r="A168" s="449" t="s">
        <v>542</v>
      </c>
      <c r="B168" s="450" t="s">
        <v>543</v>
      </c>
      <c r="C168" s="1330"/>
      <c r="D168" s="1346"/>
      <c r="E168" s="1337"/>
      <c r="F168" s="1336"/>
      <c r="G168" s="1338">
        <f t="shared" si="10"/>
        <v>0</v>
      </c>
      <c r="H168" s="1338"/>
    </row>
    <row r="169" spans="1:8" ht="15.75" customHeight="1">
      <c r="A169" s="449" t="s">
        <v>544</v>
      </c>
      <c r="B169" s="450" t="s">
        <v>545</v>
      </c>
      <c r="C169" s="1330"/>
      <c r="D169" s="1333"/>
      <c r="E169" s="1334"/>
      <c r="F169" s="1333"/>
      <c r="G169" s="1338">
        <f t="shared" si="10"/>
        <v>0</v>
      </c>
      <c r="H169" s="1338"/>
    </row>
    <row r="170" spans="1:8" ht="15.75" customHeight="1">
      <c r="A170" s="449" t="s">
        <v>546</v>
      </c>
      <c r="B170" s="450" t="s">
        <v>547</v>
      </c>
      <c r="C170" s="1330"/>
      <c r="D170" s="1333"/>
      <c r="E170" s="1334"/>
      <c r="F170" s="1333"/>
      <c r="G170" s="1338">
        <f t="shared" si="10"/>
        <v>0</v>
      </c>
      <c r="H170" s="1338"/>
    </row>
    <row r="171" spans="1:8" ht="15.75" customHeight="1">
      <c r="A171" s="449" t="s">
        <v>548</v>
      </c>
      <c r="B171" s="450" t="s">
        <v>549</v>
      </c>
      <c r="C171" s="1330">
        <f>C172+C173+C174</f>
        <v>0</v>
      </c>
      <c r="D171" s="1333"/>
      <c r="E171" s="1330">
        <f>E172+E173+E174</f>
        <v>0</v>
      </c>
      <c r="F171" s="1333"/>
      <c r="G171" s="1338">
        <f t="shared" si="10"/>
        <v>0</v>
      </c>
      <c r="H171" s="1338"/>
    </row>
    <row r="172" spans="1:8" ht="15.75" customHeight="1">
      <c r="A172" s="449" t="s">
        <v>550</v>
      </c>
      <c r="B172" s="450" t="s">
        <v>543</v>
      </c>
      <c r="C172" s="1330"/>
      <c r="D172" s="1333"/>
      <c r="E172" s="1334"/>
      <c r="F172" s="1333"/>
      <c r="G172" s="1338">
        <f t="shared" si="10"/>
        <v>0</v>
      </c>
      <c r="H172" s="1338"/>
    </row>
    <row r="173" spans="1:8" ht="15.75" customHeight="1">
      <c r="A173" s="449" t="s">
        <v>551</v>
      </c>
      <c r="B173" s="450" t="s">
        <v>545</v>
      </c>
      <c r="C173" s="1330"/>
      <c r="D173" s="1333"/>
      <c r="E173" s="1334"/>
      <c r="F173" s="1333"/>
      <c r="G173" s="1338">
        <f t="shared" si="10"/>
        <v>0</v>
      </c>
      <c r="H173" s="1338"/>
    </row>
    <row r="174" spans="1:8" ht="15.75" customHeight="1">
      <c r="A174" s="449" t="s">
        <v>552</v>
      </c>
      <c r="B174" s="450" t="s">
        <v>547</v>
      </c>
      <c r="C174" s="1330"/>
      <c r="D174" s="1333"/>
      <c r="E174" s="1334"/>
      <c r="F174" s="1333"/>
      <c r="G174" s="1338">
        <f t="shared" si="10"/>
        <v>0</v>
      </c>
      <c r="H174" s="1338"/>
    </row>
    <row r="175" spans="1:8" ht="15.75" customHeight="1">
      <c r="A175" s="357" t="s">
        <v>356</v>
      </c>
      <c r="B175" s="450" t="s">
        <v>553</v>
      </c>
      <c r="C175" s="1330">
        <f>C176+C177+C178</f>
        <v>0</v>
      </c>
      <c r="D175" s="1333"/>
      <c r="E175" s="1330">
        <f>E176+E177+E178</f>
        <v>0</v>
      </c>
      <c r="F175" s="1333"/>
      <c r="G175" s="1338">
        <f t="shared" si="10"/>
        <v>0</v>
      </c>
      <c r="H175" s="1338"/>
    </row>
    <row r="176" spans="1:8" ht="15.75" customHeight="1">
      <c r="A176" s="357" t="s">
        <v>554</v>
      </c>
      <c r="B176" s="450" t="s">
        <v>543</v>
      </c>
      <c r="C176" s="1330"/>
      <c r="D176" s="1333"/>
      <c r="E176" s="1334"/>
      <c r="F176" s="1333"/>
      <c r="G176" s="1338">
        <f t="shared" si="10"/>
        <v>0</v>
      </c>
      <c r="H176" s="1338"/>
    </row>
    <row r="177" spans="1:8" ht="15.75" customHeight="1">
      <c r="A177" s="357" t="s">
        <v>555</v>
      </c>
      <c r="B177" s="450" t="s">
        <v>545</v>
      </c>
      <c r="C177" s="1330"/>
      <c r="D177" s="1333"/>
      <c r="E177" s="1334"/>
      <c r="F177" s="1333"/>
      <c r="G177" s="1338">
        <f t="shared" si="10"/>
        <v>0</v>
      </c>
      <c r="H177" s="1338"/>
    </row>
    <row r="178" spans="1:8" ht="15.75" customHeight="1">
      <c r="A178" s="357" t="s">
        <v>556</v>
      </c>
      <c r="B178" s="262" t="s">
        <v>547</v>
      </c>
      <c r="C178" s="1330"/>
      <c r="D178" s="1346"/>
      <c r="E178" s="1337"/>
      <c r="F178" s="1336"/>
      <c r="G178" s="1338">
        <f t="shared" si="10"/>
        <v>0</v>
      </c>
      <c r="H178" s="1338"/>
    </row>
    <row r="179" spans="1:8" ht="15.75" customHeight="1">
      <c r="A179" s="446" t="s">
        <v>2</v>
      </c>
      <c r="B179" s="451" t="s">
        <v>557</v>
      </c>
      <c r="C179" s="1344"/>
      <c r="D179" s="1345"/>
      <c r="E179" s="1340"/>
      <c r="F179" s="1340"/>
      <c r="G179" s="1340"/>
      <c r="H179" s="1341"/>
    </row>
    <row r="180" spans="1:8" ht="15.75" customHeight="1">
      <c r="A180" s="453" t="s">
        <v>392</v>
      </c>
      <c r="B180" s="262" t="s">
        <v>558</v>
      </c>
      <c r="C180" s="1330"/>
      <c r="D180" s="1346"/>
      <c r="E180" s="1337"/>
      <c r="F180" s="1336"/>
      <c r="G180" s="1338">
        <f>E180-C180</f>
        <v>0</v>
      </c>
      <c r="H180" s="1338"/>
    </row>
    <row r="181" spans="1:8" ht="15.75" customHeight="1">
      <c r="A181" s="254" t="s">
        <v>393</v>
      </c>
      <c r="B181" s="255" t="s">
        <v>559</v>
      </c>
      <c r="C181" s="1330"/>
      <c r="D181" s="1346"/>
      <c r="E181" s="1337"/>
      <c r="F181" s="1336"/>
      <c r="G181" s="1338">
        <f>E181-C181</f>
        <v>0</v>
      </c>
      <c r="H181" s="1338"/>
    </row>
    <row r="182" spans="1:8" ht="30" customHeight="1">
      <c r="A182" s="446" t="s">
        <v>144</v>
      </c>
      <c r="B182" s="454" t="s">
        <v>560</v>
      </c>
      <c r="C182" s="1339"/>
      <c r="D182" s="1340"/>
      <c r="E182" s="1340"/>
      <c r="F182" s="1340"/>
      <c r="G182" s="1340"/>
      <c r="H182" s="1341"/>
    </row>
    <row r="183" spans="1:8" ht="15.75" customHeight="1">
      <c r="A183" s="446" t="s">
        <v>1</v>
      </c>
      <c r="B183" s="447" t="s">
        <v>536</v>
      </c>
      <c r="C183" s="1339"/>
      <c r="D183" s="1340"/>
      <c r="E183" s="1340"/>
      <c r="F183" s="1340"/>
      <c r="G183" s="1340"/>
      <c r="H183" s="1341"/>
    </row>
    <row r="184" spans="1:8" ht="15.75" customHeight="1">
      <c r="A184" s="254" t="s">
        <v>344</v>
      </c>
      <c r="B184" s="255" t="s">
        <v>537</v>
      </c>
      <c r="C184" s="1336"/>
      <c r="D184" s="1336"/>
      <c r="E184" s="1337"/>
      <c r="F184" s="1336"/>
      <c r="G184" s="1338">
        <f t="shared" ref="G184:G192" si="11">E184-C184</f>
        <v>0</v>
      </c>
      <c r="H184" s="1338"/>
    </row>
    <row r="185" spans="1:8" ht="15.75" customHeight="1">
      <c r="A185" s="254" t="s">
        <v>352</v>
      </c>
      <c r="B185" s="255" t="s">
        <v>538</v>
      </c>
      <c r="C185" s="1336"/>
      <c r="D185" s="1336"/>
      <c r="E185" s="1337"/>
      <c r="F185" s="1336"/>
      <c r="G185" s="1338">
        <f t="shared" si="11"/>
        <v>0</v>
      </c>
      <c r="H185" s="1338"/>
    </row>
    <row r="186" spans="1:8" ht="15.75" customHeight="1">
      <c r="A186" s="254" t="s">
        <v>354</v>
      </c>
      <c r="B186" s="262" t="s">
        <v>539</v>
      </c>
      <c r="C186" s="1336">
        <f>C187+C188</f>
        <v>0</v>
      </c>
      <c r="D186" s="1336"/>
      <c r="E186" s="1336">
        <f>E187+E188</f>
        <v>0</v>
      </c>
      <c r="F186" s="1336"/>
      <c r="G186" s="1338">
        <f t="shared" si="11"/>
        <v>0</v>
      </c>
      <c r="H186" s="1338"/>
    </row>
    <row r="187" spans="1:8" ht="15.75" customHeight="1">
      <c r="A187" s="455" t="s">
        <v>540</v>
      </c>
      <c r="B187" s="262" t="s">
        <v>541</v>
      </c>
      <c r="C187" s="1336"/>
      <c r="D187" s="1336"/>
      <c r="E187" s="1337"/>
      <c r="F187" s="1336"/>
      <c r="G187" s="1338">
        <f t="shared" si="11"/>
        <v>0</v>
      </c>
      <c r="H187" s="1338"/>
    </row>
    <row r="188" spans="1:8" ht="15.75" customHeight="1">
      <c r="A188" s="455" t="s">
        <v>548</v>
      </c>
      <c r="B188" s="450" t="s">
        <v>549</v>
      </c>
      <c r="C188" s="1336"/>
      <c r="D188" s="1336"/>
      <c r="E188" s="1337"/>
      <c r="F188" s="1336"/>
      <c r="G188" s="1338">
        <f t="shared" si="11"/>
        <v>0</v>
      </c>
      <c r="H188" s="1338"/>
    </row>
    <row r="189" spans="1:8" ht="15.75" customHeight="1">
      <c r="A189" s="254" t="s">
        <v>356</v>
      </c>
      <c r="B189" s="262" t="s">
        <v>553</v>
      </c>
      <c r="C189" s="1336"/>
      <c r="D189" s="1336"/>
      <c r="E189" s="1337"/>
      <c r="F189" s="1336"/>
      <c r="G189" s="1338">
        <f t="shared" si="11"/>
        <v>0</v>
      </c>
      <c r="H189" s="1338"/>
    </row>
    <row r="190" spans="1:8" ht="15.75" customHeight="1">
      <c r="A190" s="446" t="s">
        <v>2</v>
      </c>
      <c r="B190" s="451" t="s">
        <v>557</v>
      </c>
      <c r="C190" s="1343"/>
      <c r="D190" s="1340"/>
      <c r="E190" s="1340"/>
      <c r="F190" s="1340"/>
      <c r="G190" s="1340"/>
      <c r="H190" s="1341"/>
    </row>
    <row r="191" spans="1:8" ht="15.75" customHeight="1">
      <c r="A191" s="453" t="s">
        <v>392</v>
      </c>
      <c r="B191" s="262" t="s">
        <v>558</v>
      </c>
      <c r="C191" s="1336"/>
      <c r="D191" s="1336"/>
      <c r="E191" s="1337"/>
      <c r="F191" s="1336"/>
      <c r="G191" s="1338">
        <f t="shared" si="11"/>
        <v>0</v>
      </c>
      <c r="H191" s="1338"/>
    </row>
    <row r="192" spans="1:8" ht="15.75" customHeight="1">
      <c r="A192" s="254" t="s">
        <v>393</v>
      </c>
      <c r="B192" s="255" t="s">
        <v>559</v>
      </c>
      <c r="C192" s="1336"/>
      <c r="D192" s="1336"/>
      <c r="E192" s="1337"/>
      <c r="F192" s="1336"/>
      <c r="G192" s="1338">
        <f t="shared" si="11"/>
        <v>0</v>
      </c>
      <c r="H192" s="1338"/>
    </row>
    <row r="193" spans="1:8" ht="30" customHeight="1">
      <c r="A193" s="446" t="s">
        <v>159</v>
      </c>
      <c r="B193" s="454" t="s">
        <v>561</v>
      </c>
      <c r="C193" s="1339"/>
      <c r="D193" s="1340"/>
      <c r="E193" s="1340"/>
      <c r="F193" s="1340"/>
      <c r="G193" s="1340"/>
      <c r="H193" s="1341"/>
    </row>
    <row r="194" spans="1:8" ht="15.75" customHeight="1">
      <c r="A194" s="446" t="s">
        <v>1</v>
      </c>
      <c r="B194" s="447" t="s">
        <v>536</v>
      </c>
      <c r="C194" s="1339"/>
      <c r="D194" s="1340"/>
      <c r="E194" s="1340"/>
      <c r="F194" s="1340"/>
      <c r="G194" s="1340"/>
      <c r="H194" s="1341"/>
    </row>
    <row r="195" spans="1:8" ht="15.75" customHeight="1">
      <c r="A195" s="254" t="s">
        <v>344</v>
      </c>
      <c r="B195" s="255" t="s">
        <v>537</v>
      </c>
      <c r="C195" s="1336"/>
      <c r="D195" s="1336"/>
      <c r="E195" s="1337"/>
      <c r="F195" s="1336"/>
      <c r="G195" s="1338">
        <f t="shared" ref="G195:G203" si="12">E195-C195</f>
        <v>0</v>
      </c>
      <c r="H195" s="1338"/>
    </row>
    <row r="196" spans="1:8" ht="15.75" customHeight="1">
      <c r="A196" s="254" t="s">
        <v>352</v>
      </c>
      <c r="B196" s="255" t="s">
        <v>538</v>
      </c>
      <c r="C196" s="1336"/>
      <c r="D196" s="1336"/>
      <c r="E196" s="1337"/>
      <c r="F196" s="1336"/>
      <c r="G196" s="1338">
        <f t="shared" si="12"/>
        <v>0</v>
      </c>
      <c r="H196" s="1338"/>
    </row>
    <row r="197" spans="1:8" ht="15.75" customHeight="1">
      <c r="A197" s="254" t="s">
        <v>354</v>
      </c>
      <c r="B197" s="262" t="s">
        <v>539</v>
      </c>
      <c r="C197" s="1336">
        <f>C198+C199</f>
        <v>0</v>
      </c>
      <c r="D197" s="1336"/>
      <c r="E197" s="1336">
        <f>E198+E199</f>
        <v>0</v>
      </c>
      <c r="F197" s="1336"/>
      <c r="G197" s="1338">
        <f t="shared" si="12"/>
        <v>0</v>
      </c>
      <c r="H197" s="1338"/>
    </row>
    <row r="198" spans="1:8" ht="15.75" customHeight="1">
      <c r="A198" s="455" t="s">
        <v>540</v>
      </c>
      <c r="B198" s="262" t="s">
        <v>541</v>
      </c>
      <c r="C198" s="1336"/>
      <c r="D198" s="1336"/>
      <c r="E198" s="1337"/>
      <c r="F198" s="1336"/>
      <c r="G198" s="1338">
        <f t="shared" si="12"/>
        <v>0</v>
      </c>
      <c r="H198" s="1338"/>
    </row>
    <row r="199" spans="1:8" ht="15.75" customHeight="1">
      <c r="A199" s="455" t="s">
        <v>548</v>
      </c>
      <c r="B199" s="450" t="s">
        <v>549</v>
      </c>
      <c r="C199" s="1336"/>
      <c r="D199" s="1336"/>
      <c r="E199" s="1337"/>
      <c r="F199" s="1336"/>
      <c r="G199" s="1338">
        <f t="shared" si="12"/>
        <v>0</v>
      </c>
      <c r="H199" s="1338"/>
    </row>
    <row r="200" spans="1:8" ht="15.75" customHeight="1">
      <c r="A200" s="254" t="s">
        <v>356</v>
      </c>
      <c r="B200" s="262" t="s">
        <v>553</v>
      </c>
      <c r="C200" s="1336"/>
      <c r="D200" s="1336"/>
      <c r="E200" s="1337"/>
      <c r="F200" s="1336"/>
      <c r="G200" s="1338">
        <f t="shared" si="12"/>
        <v>0</v>
      </c>
      <c r="H200" s="1338"/>
    </row>
    <row r="201" spans="1:8" ht="15.75" customHeight="1">
      <c r="A201" s="446" t="s">
        <v>2</v>
      </c>
      <c r="B201" s="451" t="s">
        <v>557</v>
      </c>
      <c r="C201" s="1339"/>
      <c r="D201" s="1340"/>
      <c r="E201" s="1340"/>
      <c r="F201" s="1340"/>
      <c r="G201" s="1340"/>
      <c r="H201" s="1341"/>
    </row>
    <row r="202" spans="1:8" ht="15.75" customHeight="1">
      <c r="A202" s="453" t="s">
        <v>392</v>
      </c>
      <c r="B202" s="262" t="s">
        <v>558</v>
      </c>
      <c r="C202" s="1336"/>
      <c r="D202" s="1336"/>
      <c r="E202" s="1337"/>
      <c r="F202" s="1336"/>
      <c r="G202" s="1338">
        <f t="shared" si="12"/>
        <v>0</v>
      </c>
      <c r="H202" s="1338"/>
    </row>
    <row r="203" spans="1:8" ht="15.75" customHeight="1">
      <c r="A203" s="254" t="s">
        <v>393</v>
      </c>
      <c r="B203" s="255" t="s">
        <v>559</v>
      </c>
      <c r="C203" s="1336"/>
      <c r="D203" s="1336"/>
      <c r="E203" s="1337"/>
      <c r="F203" s="1336"/>
      <c r="G203" s="1338">
        <f t="shared" si="12"/>
        <v>0</v>
      </c>
      <c r="H203" s="1338"/>
    </row>
    <row r="204" spans="1:8" ht="15.75" customHeight="1">
      <c r="A204" s="446" t="s">
        <v>172</v>
      </c>
      <c r="B204" s="454" t="s">
        <v>562</v>
      </c>
      <c r="C204" s="1339"/>
      <c r="D204" s="1340"/>
      <c r="E204" s="1340"/>
      <c r="F204" s="1340"/>
      <c r="G204" s="1340"/>
      <c r="H204" s="1341"/>
    </row>
    <row r="205" spans="1:8" ht="15.75" customHeight="1">
      <c r="A205" s="446" t="s">
        <v>1</v>
      </c>
      <c r="B205" s="447" t="s">
        <v>536</v>
      </c>
      <c r="C205" s="1339"/>
      <c r="D205" s="1340"/>
      <c r="E205" s="1340"/>
      <c r="F205" s="1340"/>
      <c r="G205" s="1340"/>
      <c r="H205" s="1341"/>
    </row>
    <row r="206" spans="1:8" ht="15.75" customHeight="1">
      <c r="A206" s="254" t="s">
        <v>344</v>
      </c>
      <c r="B206" s="255" t="s">
        <v>537</v>
      </c>
      <c r="C206" s="1336"/>
      <c r="D206" s="1336"/>
      <c r="E206" s="1337"/>
      <c r="F206" s="1336"/>
      <c r="G206" s="1338">
        <f t="shared" ref="G206:G214" si="13">E206-C206</f>
        <v>0</v>
      </c>
      <c r="H206" s="1338"/>
    </row>
    <row r="207" spans="1:8" ht="15.75" customHeight="1">
      <c r="A207" s="254" t="s">
        <v>352</v>
      </c>
      <c r="B207" s="255" t="s">
        <v>538</v>
      </c>
      <c r="C207" s="1336"/>
      <c r="D207" s="1336"/>
      <c r="E207" s="1337"/>
      <c r="F207" s="1336"/>
      <c r="G207" s="1338">
        <f t="shared" si="13"/>
        <v>0</v>
      </c>
      <c r="H207" s="1338"/>
    </row>
    <row r="208" spans="1:8" ht="15.75" customHeight="1">
      <c r="A208" s="254" t="s">
        <v>354</v>
      </c>
      <c r="B208" s="262" t="s">
        <v>539</v>
      </c>
      <c r="C208" s="1336">
        <f>C209+C210</f>
        <v>0</v>
      </c>
      <c r="D208" s="1336"/>
      <c r="E208" s="1336">
        <f>E209+E210</f>
        <v>0</v>
      </c>
      <c r="F208" s="1336"/>
      <c r="G208" s="1338">
        <f t="shared" si="13"/>
        <v>0</v>
      </c>
      <c r="H208" s="1338"/>
    </row>
    <row r="209" spans="1:8" ht="15.75" customHeight="1">
      <c r="A209" s="455" t="s">
        <v>540</v>
      </c>
      <c r="B209" s="262" t="s">
        <v>541</v>
      </c>
      <c r="C209" s="1336"/>
      <c r="D209" s="1336"/>
      <c r="E209" s="1337"/>
      <c r="F209" s="1336"/>
      <c r="G209" s="1338">
        <f t="shared" si="13"/>
        <v>0</v>
      </c>
      <c r="H209" s="1338"/>
    </row>
    <row r="210" spans="1:8" ht="15.75" customHeight="1">
      <c r="A210" s="455" t="s">
        <v>548</v>
      </c>
      <c r="B210" s="450" t="s">
        <v>549</v>
      </c>
      <c r="C210" s="1336"/>
      <c r="D210" s="1336"/>
      <c r="E210" s="1337"/>
      <c r="F210" s="1336"/>
      <c r="G210" s="1338">
        <f t="shared" si="13"/>
        <v>0</v>
      </c>
      <c r="H210" s="1338"/>
    </row>
    <row r="211" spans="1:8" ht="15.75" customHeight="1">
      <c r="A211" s="254" t="s">
        <v>356</v>
      </c>
      <c r="B211" s="262" t="s">
        <v>553</v>
      </c>
      <c r="C211" s="1336"/>
      <c r="D211" s="1336"/>
      <c r="E211" s="1337"/>
      <c r="F211" s="1336"/>
      <c r="G211" s="1338">
        <f t="shared" si="13"/>
        <v>0</v>
      </c>
      <c r="H211" s="1338"/>
    </row>
    <row r="212" spans="1:8" ht="15.75" customHeight="1">
      <c r="A212" s="446" t="s">
        <v>2</v>
      </c>
      <c r="B212" s="451" t="s">
        <v>557</v>
      </c>
      <c r="C212" s="1339"/>
      <c r="D212" s="1340"/>
      <c r="E212" s="1340"/>
      <c r="F212" s="1340"/>
      <c r="G212" s="1340"/>
      <c r="H212" s="1341"/>
    </row>
    <row r="213" spans="1:8" ht="15.75" customHeight="1">
      <c r="A213" s="453" t="s">
        <v>392</v>
      </c>
      <c r="B213" s="262" t="s">
        <v>558</v>
      </c>
      <c r="C213" s="1336"/>
      <c r="D213" s="1336"/>
      <c r="E213" s="1337"/>
      <c r="F213" s="1336"/>
      <c r="G213" s="1338">
        <f t="shared" si="13"/>
        <v>0</v>
      </c>
      <c r="H213" s="1338"/>
    </row>
    <row r="214" spans="1:8" ht="15.75" customHeight="1">
      <c r="A214" s="254" t="s">
        <v>393</v>
      </c>
      <c r="B214" s="255" t="s">
        <v>559</v>
      </c>
      <c r="C214" s="1336"/>
      <c r="D214" s="1336"/>
      <c r="E214" s="1337"/>
      <c r="F214" s="1336"/>
      <c r="G214" s="1338">
        <f t="shared" si="13"/>
        <v>0</v>
      </c>
      <c r="H214" s="1338"/>
    </row>
    <row r="215" spans="1:8" ht="15.75" customHeight="1">
      <c r="A215" s="446" t="s">
        <v>386</v>
      </c>
      <c r="B215" s="451" t="s">
        <v>563</v>
      </c>
      <c r="C215" s="1339"/>
      <c r="D215" s="1340"/>
      <c r="E215" s="1340"/>
      <c r="F215" s="1340"/>
      <c r="G215" s="1340"/>
      <c r="H215" s="1341"/>
    </row>
    <row r="216" spans="1:8" ht="15.75" customHeight="1">
      <c r="A216" s="258" t="s">
        <v>1</v>
      </c>
      <c r="B216" s="451" t="s">
        <v>564</v>
      </c>
      <c r="C216" s="1339"/>
      <c r="D216" s="1333"/>
      <c r="E216" s="1330"/>
      <c r="F216" s="1342"/>
      <c r="G216" s="1330">
        <f>E216-C216</f>
        <v>0</v>
      </c>
      <c r="H216" s="1333"/>
    </row>
    <row r="217" spans="1:8" ht="15.75" customHeight="1">
      <c r="A217" s="258" t="s">
        <v>2</v>
      </c>
      <c r="B217" s="456" t="s">
        <v>565</v>
      </c>
      <c r="C217" s="1339"/>
      <c r="D217" s="1340"/>
      <c r="E217" s="1340"/>
      <c r="F217" s="1340"/>
      <c r="G217" s="1340"/>
      <c r="H217" s="1341"/>
    </row>
    <row r="218" spans="1:8" ht="15.75" customHeight="1">
      <c r="A218" s="254" t="s">
        <v>392</v>
      </c>
      <c r="B218" s="262" t="s">
        <v>566</v>
      </c>
      <c r="C218" s="1336"/>
      <c r="D218" s="1336"/>
      <c r="E218" s="1337"/>
      <c r="F218" s="1336"/>
      <c r="G218" s="1338">
        <f>E218-C218</f>
        <v>0</v>
      </c>
      <c r="H218" s="1338"/>
    </row>
    <row r="219" spans="1:8" ht="30" customHeight="1">
      <c r="A219" s="254" t="s">
        <v>393</v>
      </c>
      <c r="B219" s="255" t="s">
        <v>567</v>
      </c>
      <c r="C219" s="1336"/>
      <c r="D219" s="1336"/>
      <c r="E219" s="1337"/>
      <c r="F219" s="1336"/>
      <c r="G219" s="1338">
        <f>E219-C219</f>
        <v>0</v>
      </c>
      <c r="H219" s="1338"/>
    </row>
    <row r="220" spans="1:8" ht="30" customHeight="1">
      <c r="A220" s="254" t="s">
        <v>394</v>
      </c>
      <c r="B220" s="255" t="s">
        <v>568</v>
      </c>
      <c r="C220" s="1336"/>
      <c r="D220" s="1336"/>
      <c r="E220" s="1337"/>
      <c r="F220" s="1336"/>
      <c r="G220" s="1338">
        <f>E220-C220</f>
        <v>0</v>
      </c>
      <c r="H220" s="1338"/>
    </row>
    <row r="221" spans="1:8" ht="15.75" customHeight="1">
      <c r="A221" s="254" t="s">
        <v>395</v>
      </c>
      <c r="B221" s="255" t="s">
        <v>569</v>
      </c>
      <c r="C221" s="1336"/>
      <c r="D221" s="1336"/>
      <c r="E221" s="1337"/>
      <c r="F221" s="1336"/>
      <c r="G221" s="1338">
        <f>E221-C221</f>
        <v>0</v>
      </c>
      <c r="H221" s="1338"/>
    </row>
    <row r="222" spans="1:8" ht="15.75" customHeight="1">
      <c r="A222" s="258" t="s">
        <v>4</v>
      </c>
      <c r="B222" s="80" t="s">
        <v>553</v>
      </c>
      <c r="C222" s="1336"/>
      <c r="D222" s="1336"/>
      <c r="E222" s="1337"/>
      <c r="F222" s="1336"/>
      <c r="G222" s="1338">
        <f>E222-C222</f>
        <v>0</v>
      </c>
      <c r="H222" s="1338"/>
    </row>
    <row r="223" spans="1:8" ht="30" customHeight="1">
      <c r="A223" s="446" t="s">
        <v>388</v>
      </c>
      <c r="B223" s="80" t="s">
        <v>570</v>
      </c>
      <c r="C223" s="1330"/>
      <c r="D223" s="1331"/>
      <c r="E223" s="1331"/>
      <c r="F223" s="1331"/>
      <c r="G223" s="1331"/>
      <c r="H223" s="1332"/>
    </row>
    <row r="224" spans="1:8" ht="15.75" customHeight="1">
      <c r="A224" s="258" t="s">
        <v>1</v>
      </c>
      <c r="B224" s="80" t="s">
        <v>564</v>
      </c>
      <c r="C224" s="1330"/>
      <c r="D224" s="1333"/>
      <c r="E224" s="1334"/>
      <c r="F224" s="1333"/>
      <c r="G224" s="1335">
        <f>E224-C224</f>
        <v>0</v>
      </c>
      <c r="H224" s="1332"/>
    </row>
    <row r="225" spans="1:8" ht="15.75" customHeight="1">
      <c r="A225" s="258" t="s">
        <v>2</v>
      </c>
      <c r="B225" s="80" t="s">
        <v>571</v>
      </c>
      <c r="C225" s="1330"/>
      <c r="D225" s="1333"/>
      <c r="E225" s="1334"/>
      <c r="F225" s="1333"/>
      <c r="G225" s="1335">
        <f>E225-C225</f>
        <v>0</v>
      </c>
      <c r="H225" s="1332"/>
    </row>
    <row r="226" spans="1:8" ht="30" customHeight="1">
      <c r="A226" s="446" t="s">
        <v>397</v>
      </c>
      <c r="B226" s="80" t="s">
        <v>572</v>
      </c>
      <c r="C226" s="1330"/>
      <c r="D226" s="1331"/>
      <c r="E226" s="1331"/>
      <c r="F226" s="1331"/>
      <c r="G226" s="1331"/>
      <c r="H226" s="1332"/>
    </row>
    <row r="227" spans="1:8" ht="15.75" customHeight="1">
      <c r="A227" s="258" t="s">
        <v>1</v>
      </c>
      <c r="B227" s="80" t="s">
        <v>564</v>
      </c>
      <c r="C227" s="1330"/>
      <c r="D227" s="1333"/>
      <c r="E227" s="1334"/>
      <c r="F227" s="1333"/>
      <c r="G227" s="1335">
        <f>E227-C227</f>
        <v>0</v>
      </c>
      <c r="H227" s="1332"/>
    </row>
    <row r="228" spans="1:8" ht="15.75" customHeight="1">
      <c r="A228" s="258" t="s">
        <v>2</v>
      </c>
      <c r="B228" s="80" t="s">
        <v>571</v>
      </c>
      <c r="C228" s="1330"/>
      <c r="D228" s="1333"/>
      <c r="E228" s="1334"/>
      <c r="F228" s="1333"/>
      <c r="G228" s="1335">
        <f>E228-C228</f>
        <v>0</v>
      </c>
      <c r="H228" s="1332"/>
    </row>
    <row r="229" spans="1:8" ht="15.75" customHeight="1">
      <c r="A229" s="446" t="s">
        <v>403</v>
      </c>
      <c r="B229" s="80" t="s">
        <v>573</v>
      </c>
      <c r="C229" s="1330"/>
      <c r="D229" s="1331"/>
      <c r="E229" s="1331"/>
      <c r="F229" s="1331"/>
      <c r="G229" s="1331"/>
      <c r="H229" s="1332"/>
    </row>
    <row r="230" spans="1:8" ht="15.75" customHeight="1">
      <c r="A230" s="258" t="s">
        <v>1</v>
      </c>
      <c r="B230" s="80" t="s">
        <v>564</v>
      </c>
      <c r="C230" s="1330"/>
      <c r="D230" s="1333"/>
      <c r="E230" s="1334"/>
      <c r="F230" s="1333"/>
      <c r="G230" s="1335">
        <f>E230-C230</f>
        <v>0</v>
      </c>
      <c r="H230" s="1332"/>
    </row>
    <row r="231" spans="1:8" ht="15.75" customHeight="1">
      <c r="A231" s="258" t="s">
        <v>2</v>
      </c>
      <c r="B231" s="80" t="s">
        <v>571</v>
      </c>
      <c r="C231" s="1330"/>
      <c r="D231" s="1333"/>
      <c r="E231" s="1334"/>
      <c r="F231" s="1333"/>
      <c r="G231" s="1335">
        <f>E231-C231</f>
        <v>0</v>
      </c>
      <c r="H231" s="1332"/>
    </row>
    <row r="232" spans="1:8" ht="6" customHeight="1">
      <c r="C232" s="442"/>
      <c r="D232" s="443"/>
      <c r="E232" s="442"/>
      <c r="F232" s="442"/>
      <c r="G232" s="442"/>
    </row>
    <row r="233" spans="1:8" ht="30" customHeight="1">
      <c r="B233" s="1323" t="s">
        <v>574</v>
      </c>
      <c r="C233" s="1324"/>
      <c r="D233" s="1324"/>
      <c r="E233" s="1324"/>
      <c r="F233" s="1324"/>
      <c r="G233" s="1324"/>
      <c r="H233" s="1324"/>
    </row>
    <row r="234" spans="1:8" ht="6" customHeight="1">
      <c r="C234" s="442"/>
      <c r="D234" s="443"/>
      <c r="E234" s="442"/>
      <c r="F234" s="442"/>
      <c r="G234" s="442"/>
    </row>
    <row r="235" spans="1:8" ht="15" customHeight="1">
      <c r="A235" s="457"/>
      <c r="B235" s="1325" t="s">
        <v>575</v>
      </c>
      <c r="C235" s="1325"/>
      <c r="D235" s="1325"/>
      <c r="E235" s="1325"/>
      <c r="F235" s="1325"/>
      <c r="G235" s="459"/>
    </row>
    <row r="236" spans="1:8" ht="6" customHeight="1">
      <c r="C236" s="460"/>
      <c r="D236" s="460"/>
      <c r="E236" s="460"/>
      <c r="F236" s="460"/>
      <c r="G236" s="460"/>
    </row>
    <row r="237" spans="1:8" ht="12.75" customHeight="1">
      <c r="A237" s="1326" t="s">
        <v>11</v>
      </c>
      <c r="B237" s="1326" t="s">
        <v>331</v>
      </c>
      <c r="C237" s="1321" t="s">
        <v>576</v>
      </c>
      <c r="D237" s="1321" t="s">
        <v>577</v>
      </c>
      <c r="E237" s="1328" t="s">
        <v>578</v>
      </c>
      <c r="F237" s="1321" t="s">
        <v>579</v>
      </c>
      <c r="G237" s="1304" t="s">
        <v>580</v>
      </c>
      <c r="H237" s="1304" t="s">
        <v>581</v>
      </c>
    </row>
    <row r="238" spans="1:8" ht="18.75" customHeight="1">
      <c r="A238" s="1327"/>
      <c r="B238" s="1327"/>
      <c r="C238" s="1322"/>
      <c r="D238" s="1322"/>
      <c r="E238" s="1329"/>
      <c r="F238" s="1322"/>
      <c r="G238" s="1305"/>
      <c r="H238" s="1305"/>
    </row>
    <row r="239" spans="1:8" ht="12.75" customHeight="1">
      <c r="A239" s="461" t="s">
        <v>1</v>
      </c>
      <c r="B239" s="461" t="s">
        <v>2</v>
      </c>
      <c r="C239" s="461" t="s">
        <v>4</v>
      </c>
      <c r="D239" s="461" t="s">
        <v>8</v>
      </c>
      <c r="E239" s="461" t="s">
        <v>291</v>
      </c>
      <c r="F239" s="461" t="s">
        <v>292</v>
      </c>
      <c r="G239" s="461" t="s">
        <v>339</v>
      </c>
      <c r="H239" s="461" t="s">
        <v>340</v>
      </c>
    </row>
    <row r="240" spans="1:8" ht="15" customHeight="1">
      <c r="A240" s="462" t="s">
        <v>143</v>
      </c>
      <c r="B240" s="428" t="s">
        <v>582</v>
      </c>
      <c r="C240" s="463">
        <f>SUM(C241:C246)</f>
        <v>0</v>
      </c>
      <c r="D240" s="463">
        <f>SUM(D241:D246)</f>
        <v>0</v>
      </c>
      <c r="E240" s="463">
        <f>SUM(E241:E246)</f>
        <v>0</v>
      </c>
      <c r="F240" s="463">
        <f>SUM(F241:F246)</f>
        <v>0</v>
      </c>
      <c r="G240" s="383">
        <f t="shared" ref="G240:G254" si="14">F240-E240</f>
        <v>0</v>
      </c>
      <c r="H240" s="383">
        <f t="shared" ref="H240:H254" si="15">F240-C240</f>
        <v>0</v>
      </c>
    </row>
    <row r="241" spans="1:8" ht="15" customHeight="1">
      <c r="A241" s="464" t="s">
        <v>1</v>
      </c>
      <c r="B241" s="465" t="s">
        <v>583</v>
      </c>
      <c r="C241" s="359"/>
      <c r="D241" s="359"/>
      <c r="E241" s="359"/>
      <c r="F241" s="359"/>
      <c r="G241" s="360">
        <f t="shared" si="14"/>
        <v>0</v>
      </c>
      <c r="H241" s="360">
        <f t="shared" si="15"/>
        <v>0</v>
      </c>
    </row>
    <row r="242" spans="1:8" ht="15" customHeight="1">
      <c r="A242" s="464" t="s">
        <v>2</v>
      </c>
      <c r="B242" s="465" t="s">
        <v>584</v>
      </c>
      <c r="C242" s="359"/>
      <c r="D242" s="359"/>
      <c r="E242" s="359"/>
      <c r="F242" s="359"/>
      <c r="G242" s="360">
        <f t="shared" si="14"/>
        <v>0</v>
      </c>
      <c r="H242" s="360">
        <f t="shared" si="15"/>
        <v>0</v>
      </c>
    </row>
    <row r="243" spans="1:8" ht="15" customHeight="1">
      <c r="A243" s="464" t="s">
        <v>4</v>
      </c>
      <c r="B243" s="465" t="s">
        <v>585</v>
      </c>
      <c r="C243" s="359"/>
      <c r="D243" s="359"/>
      <c r="E243" s="359"/>
      <c r="F243" s="359"/>
      <c r="G243" s="360">
        <f t="shared" si="14"/>
        <v>0</v>
      </c>
      <c r="H243" s="360">
        <f t="shared" si="15"/>
        <v>0</v>
      </c>
    </row>
    <row r="244" spans="1:8" ht="15" customHeight="1">
      <c r="A244" s="464" t="s">
        <v>8</v>
      </c>
      <c r="B244" s="465" t="s">
        <v>586</v>
      </c>
      <c r="C244" s="359"/>
      <c r="D244" s="359"/>
      <c r="E244" s="359"/>
      <c r="F244" s="359"/>
      <c r="G244" s="360">
        <f t="shared" si="14"/>
        <v>0</v>
      </c>
      <c r="H244" s="360">
        <f t="shared" si="15"/>
        <v>0</v>
      </c>
    </row>
    <row r="245" spans="1:8" ht="15" customHeight="1">
      <c r="A245" s="464" t="s">
        <v>291</v>
      </c>
      <c r="B245" s="465" t="s">
        <v>587</v>
      </c>
      <c r="C245" s="359"/>
      <c r="D245" s="359"/>
      <c r="E245" s="359"/>
      <c r="F245" s="359"/>
      <c r="G245" s="360">
        <f t="shared" si="14"/>
        <v>0</v>
      </c>
      <c r="H245" s="360">
        <f t="shared" si="15"/>
        <v>0</v>
      </c>
    </row>
    <row r="246" spans="1:8" ht="15" customHeight="1">
      <c r="A246" s="464" t="s">
        <v>292</v>
      </c>
      <c r="B246" s="466" t="s">
        <v>588</v>
      </c>
      <c r="C246" s="368"/>
      <c r="D246" s="368"/>
      <c r="E246" s="368"/>
      <c r="F246" s="368"/>
      <c r="G246" s="361">
        <f t="shared" si="14"/>
        <v>0</v>
      </c>
      <c r="H246" s="361">
        <f t="shared" si="15"/>
        <v>0</v>
      </c>
    </row>
    <row r="247" spans="1:8" ht="31.5" customHeight="1">
      <c r="A247" s="462" t="s">
        <v>144</v>
      </c>
      <c r="B247" s="467" t="s">
        <v>589</v>
      </c>
      <c r="C247" s="463">
        <f>SUM(C248:C254)</f>
        <v>0</v>
      </c>
      <c r="D247" s="463">
        <f>SUM(D248:D254)</f>
        <v>0</v>
      </c>
      <c r="E247" s="463">
        <f>SUM(E248:E254)</f>
        <v>0</v>
      </c>
      <c r="F247" s="463">
        <f>SUM(F248:F254)</f>
        <v>0</v>
      </c>
      <c r="G247" s="361">
        <f t="shared" si="14"/>
        <v>0</v>
      </c>
      <c r="H247" s="361">
        <f t="shared" si="15"/>
        <v>0</v>
      </c>
    </row>
    <row r="248" spans="1:8" ht="15" customHeight="1">
      <c r="A248" s="464" t="s">
        <v>1</v>
      </c>
      <c r="B248" s="465" t="s">
        <v>583</v>
      </c>
      <c r="C248" s="468"/>
      <c r="D248" s="468"/>
      <c r="E248" s="468"/>
      <c r="F248" s="468"/>
      <c r="G248" s="469">
        <f t="shared" si="14"/>
        <v>0</v>
      </c>
      <c r="H248" s="469">
        <f t="shared" si="15"/>
        <v>0</v>
      </c>
    </row>
    <row r="249" spans="1:8" ht="15" customHeight="1">
      <c r="A249" s="464" t="s">
        <v>2</v>
      </c>
      <c r="B249" s="465" t="s">
        <v>584</v>
      </c>
      <c r="C249" s="468"/>
      <c r="D249" s="468"/>
      <c r="E249" s="468"/>
      <c r="F249" s="468"/>
      <c r="G249" s="469">
        <f t="shared" si="14"/>
        <v>0</v>
      </c>
      <c r="H249" s="469">
        <f t="shared" si="15"/>
        <v>0</v>
      </c>
    </row>
    <row r="250" spans="1:8" ht="15" customHeight="1">
      <c r="A250" s="464" t="s">
        <v>4</v>
      </c>
      <c r="B250" s="465" t="s">
        <v>586</v>
      </c>
      <c r="C250" s="468"/>
      <c r="D250" s="468"/>
      <c r="E250" s="468"/>
      <c r="F250" s="468"/>
      <c r="G250" s="469">
        <f t="shared" si="14"/>
        <v>0</v>
      </c>
      <c r="H250" s="469">
        <f t="shared" si="15"/>
        <v>0</v>
      </c>
    </row>
    <row r="251" spans="1:8" ht="15" customHeight="1">
      <c r="A251" s="464" t="s">
        <v>8</v>
      </c>
      <c r="B251" s="465" t="s">
        <v>590</v>
      </c>
      <c r="C251" s="468"/>
      <c r="D251" s="468"/>
      <c r="E251" s="468"/>
      <c r="F251" s="468"/>
      <c r="G251" s="469">
        <f t="shared" si="14"/>
        <v>0</v>
      </c>
      <c r="H251" s="469">
        <f t="shared" si="15"/>
        <v>0</v>
      </c>
    </row>
    <row r="252" spans="1:8" ht="15" customHeight="1">
      <c r="A252" s="464" t="s">
        <v>291</v>
      </c>
      <c r="B252" s="465" t="s">
        <v>591</v>
      </c>
      <c r="C252" s="468"/>
      <c r="D252" s="468"/>
      <c r="E252" s="468"/>
      <c r="F252" s="468"/>
      <c r="G252" s="469">
        <f t="shared" si="14"/>
        <v>0</v>
      </c>
      <c r="H252" s="469">
        <f t="shared" si="15"/>
        <v>0</v>
      </c>
    </row>
    <row r="253" spans="1:8" ht="15" customHeight="1">
      <c r="A253" s="464" t="s">
        <v>292</v>
      </c>
      <c r="B253" s="465" t="s">
        <v>587</v>
      </c>
      <c r="C253" s="468"/>
      <c r="D253" s="468"/>
      <c r="E253" s="468"/>
      <c r="F253" s="468"/>
      <c r="G253" s="469">
        <f t="shared" si="14"/>
        <v>0</v>
      </c>
      <c r="H253" s="469">
        <f t="shared" si="15"/>
        <v>0</v>
      </c>
    </row>
    <row r="254" spans="1:8" ht="15" customHeight="1">
      <c r="A254" s="464" t="s">
        <v>339</v>
      </c>
      <c r="B254" s="465" t="s">
        <v>588</v>
      </c>
      <c r="C254" s="468"/>
      <c r="D254" s="468"/>
      <c r="E254" s="468"/>
      <c r="F254" s="468"/>
      <c r="G254" s="469">
        <f t="shared" si="14"/>
        <v>0</v>
      </c>
      <c r="H254" s="469">
        <f t="shared" si="15"/>
        <v>0</v>
      </c>
    </row>
    <row r="255" spans="1:8" ht="6" customHeight="1">
      <c r="B255" s="412"/>
      <c r="C255" s="470"/>
      <c r="D255" s="470"/>
      <c r="E255" s="470"/>
      <c r="F255" s="470"/>
      <c r="G255" s="470"/>
    </row>
    <row r="256" spans="1:8" ht="12" customHeight="1">
      <c r="B256" s="1317" t="s">
        <v>592</v>
      </c>
      <c r="C256" s="1317"/>
      <c r="D256" s="1317"/>
      <c r="E256" s="1318"/>
      <c r="F256" s="1318"/>
      <c r="G256" s="472"/>
    </row>
    <row r="257" spans="1:9" s="473" customFormat="1" ht="6" customHeight="1">
      <c r="A257" s="338"/>
      <c r="B257" s="339"/>
      <c r="C257" s="442"/>
      <c r="D257" s="442"/>
      <c r="E257" s="442"/>
      <c r="F257" s="442"/>
      <c r="G257" s="442"/>
    </row>
    <row r="258" spans="1:9" s="474" customFormat="1" ht="16.5" customHeight="1">
      <c r="A258" s="1319" t="s">
        <v>11</v>
      </c>
      <c r="B258" s="1319" t="s">
        <v>331</v>
      </c>
      <c r="C258" s="1321" t="s">
        <v>577</v>
      </c>
      <c r="D258" s="1315" t="s">
        <v>593</v>
      </c>
      <c r="E258" s="1316"/>
      <c r="F258" s="1321" t="s">
        <v>579</v>
      </c>
      <c r="G258" s="1304" t="s">
        <v>581</v>
      </c>
      <c r="H258" s="1304" t="s">
        <v>336</v>
      </c>
    </row>
    <row r="259" spans="1:9" s="475" customFormat="1" ht="27.75" customHeight="1">
      <c r="A259" s="1320"/>
      <c r="B259" s="1320"/>
      <c r="C259" s="1322"/>
      <c r="D259" s="345" t="s">
        <v>594</v>
      </c>
      <c r="E259" s="345" t="s">
        <v>595</v>
      </c>
      <c r="F259" s="1322"/>
      <c r="G259" s="1305"/>
      <c r="H259" s="1305"/>
    </row>
    <row r="260" spans="1:9" s="355" customFormat="1" ht="15">
      <c r="A260" s="461" t="s">
        <v>1</v>
      </c>
      <c r="B260" s="461" t="s">
        <v>2</v>
      </c>
      <c r="C260" s="461" t="s">
        <v>4</v>
      </c>
      <c r="D260" s="461" t="s">
        <v>8</v>
      </c>
      <c r="E260" s="461" t="s">
        <v>291</v>
      </c>
      <c r="F260" s="461" t="s">
        <v>292</v>
      </c>
      <c r="G260" s="461" t="s">
        <v>339</v>
      </c>
      <c r="H260" s="461" t="s">
        <v>340</v>
      </c>
    </row>
    <row r="261" spans="1:9" s="479" customFormat="1" ht="33" customHeight="1">
      <c r="A261" s="476" t="s">
        <v>596</v>
      </c>
      <c r="B261" s="477" t="s">
        <v>597</v>
      </c>
      <c r="C261" s="354">
        <f>C263+C275+C276+C277+C278+C279</f>
        <v>0</v>
      </c>
      <c r="D261" s="354">
        <f>D263+D275+D276+D277+D278+D279</f>
        <v>0</v>
      </c>
      <c r="E261" s="354">
        <f>E263+E275+E276+E277+E278+E279</f>
        <v>0</v>
      </c>
      <c r="F261" s="354">
        <f>F263+F275+F276+F277+F278+F279</f>
        <v>0</v>
      </c>
      <c r="G261" s="478">
        <f t="shared" ref="G261:G282" si="16">F261-C261</f>
        <v>0</v>
      </c>
      <c r="H261" s="354" t="e">
        <f t="shared" ref="H261:H282" si="17">F261/C261%</f>
        <v>#DIV/0!</v>
      </c>
      <c r="I261" s="343"/>
    </row>
    <row r="262" spans="1:9" ht="15" customHeight="1">
      <c r="A262" s="346"/>
      <c r="B262" s="480" t="s">
        <v>598</v>
      </c>
      <c r="C262" s="481"/>
      <c r="D262" s="481"/>
      <c r="E262" s="481"/>
      <c r="F262" s="481"/>
      <c r="G262" s="482">
        <f t="shared" si="16"/>
        <v>0</v>
      </c>
      <c r="H262" s="483" t="e">
        <f t="shared" si="17"/>
        <v>#DIV/0!</v>
      </c>
    </row>
    <row r="263" spans="1:9" ht="15" customHeight="1">
      <c r="A263" s="484" t="s">
        <v>1</v>
      </c>
      <c r="B263" s="485" t="s">
        <v>599</v>
      </c>
      <c r="C263" s="359">
        <f>C264+C268+C269+C270+C271+C272+C273+C274</f>
        <v>0</v>
      </c>
      <c r="D263" s="359">
        <f>D264+D268+D269+D270+D271+D272+D273+D274</f>
        <v>0</v>
      </c>
      <c r="E263" s="359">
        <f>E264+E268+E269+E270+E271+E272+E273+E274</f>
        <v>0</v>
      </c>
      <c r="F263" s="359">
        <f>F264+F268+F269+F270+F271+F272+F273+F274</f>
        <v>0</v>
      </c>
      <c r="G263" s="486">
        <f t="shared" si="16"/>
        <v>0</v>
      </c>
      <c r="H263" s="360" t="e">
        <f t="shared" si="17"/>
        <v>#DIV/0!</v>
      </c>
    </row>
    <row r="264" spans="1:9" ht="27" customHeight="1">
      <c r="A264" s="484" t="s">
        <v>344</v>
      </c>
      <c r="B264" s="487" t="s">
        <v>600</v>
      </c>
      <c r="C264" s="359">
        <f>C265+C266+C267</f>
        <v>0</v>
      </c>
      <c r="D264" s="359">
        <f>D265+D266+D267</f>
        <v>0</v>
      </c>
      <c r="E264" s="359">
        <f>E265+E266+E267</f>
        <v>0</v>
      </c>
      <c r="F264" s="359">
        <f>F265+F266+F267</f>
        <v>0</v>
      </c>
      <c r="G264" s="486">
        <f t="shared" si="16"/>
        <v>0</v>
      </c>
      <c r="H264" s="360" t="e">
        <f t="shared" si="17"/>
        <v>#DIV/0!</v>
      </c>
    </row>
    <row r="265" spans="1:9" ht="15" customHeight="1">
      <c r="A265" s="484" t="s">
        <v>346</v>
      </c>
      <c r="B265" s="362" t="s">
        <v>347</v>
      </c>
      <c r="C265" s="359"/>
      <c r="D265" s="359"/>
      <c r="E265" s="359"/>
      <c r="F265" s="359"/>
      <c r="G265" s="486">
        <f t="shared" si="16"/>
        <v>0</v>
      </c>
      <c r="H265" s="360" t="e">
        <f t="shared" si="17"/>
        <v>#DIV/0!</v>
      </c>
    </row>
    <row r="266" spans="1:9" ht="15" customHeight="1">
      <c r="A266" s="484" t="s">
        <v>348</v>
      </c>
      <c r="B266" s="362" t="s">
        <v>349</v>
      </c>
      <c r="C266" s="359"/>
      <c r="D266" s="359"/>
      <c r="E266" s="359"/>
      <c r="F266" s="359"/>
      <c r="G266" s="486">
        <f t="shared" si="16"/>
        <v>0</v>
      </c>
      <c r="H266" s="360" t="e">
        <f t="shared" si="17"/>
        <v>#DIV/0!</v>
      </c>
    </row>
    <row r="267" spans="1:9" ht="15" customHeight="1">
      <c r="A267" s="484" t="s">
        <v>350</v>
      </c>
      <c r="B267" s="362" t="s">
        <v>351</v>
      </c>
      <c r="C267" s="359"/>
      <c r="D267" s="359"/>
      <c r="E267" s="359"/>
      <c r="F267" s="359"/>
      <c r="G267" s="486">
        <f t="shared" si="16"/>
        <v>0</v>
      </c>
      <c r="H267" s="360" t="e">
        <f t="shared" si="17"/>
        <v>#DIV/0!</v>
      </c>
    </row>
    <row r="268" spans="1:9" ht="25.5">
      <c r="A268" s="484" t="s">
        <v>352</v>
      </c>
      <c r="B268" s="362" t="s">
        <v>353</v>
      </c>
      <c r="C268" s="359"/>
      <c r="D268" s="359"/>
      <c r="E268" s="359"/>
      <c r="F268" s="359"/>
      <c r="G268" s="486">
        <f t="shared" si="16"/>
        <v>0</v>
      </c>
      <c r="H268" s="360" t="e">
        <f t="shared" si="17"/>
        <v>#DIV/0!</v>
      </c>
    </row>
    <row r="269" spans="1:9" ht="25.5">
      <c r="A269" s="484" t="s">
        <v>354</v>
      </c>
      <c r="B269" s="362" t="s">
        <v>355</v>
      </c>
      <c r="C269" s="359"/>
      <c r="D269" s="359"/>
      <c r="E269" s="359"/>
      <c r="F269" s="359"/>
      <c r="G269" s="486">
        <f t="shared" si="16"/>
        <v>0</v>
      </c>
      <c r="H269" s="360" t="e">
        <f t="shared" si="17"/>
        <v>#DIV/0!</v>
      </c>
    </row>
    <row r="270" spans="1:9" ht="15" customHeight="1">
      <c r="A270" s="484" t="s">
        <v>356</v>
      </c>
      <c r="B270" s="362" t="s">
        <v>357</v>
      </c>
      <c r="C270" s="488"/>
      <c r="D270" s="359"/>
      <c r="E270" s="359"/>
      <c r="F270" s="359"/>
      <c r="G270" s="486">
        <f t="shared" si="16"/>
        <v>0</v>
      </c>
      <c r="H270" s="360" t="e">
        <f t="shared" si="17"/>
        <v>#DIV/0!</v>
      </c>
    </row>
    <row r="271" spans="1:9" ht="15" customHeight="1">
      <c r="A271" s="484" t="s">
        <v>358</v>
      </c>
      <c r="B271" s="362" t="s">
        <v>359</v>
      </c>
      <c r="C271" s="359"/>
      <c r="D271" s="359"/>
      <c r="E271" s="359"/>
      <c r="F271" s="359"/>
      <c r="G271" s="486">
        <f t="shared" si="16"/>
        <v>0</v>
      </c>
      <c r="H271" s="360" t="e">
        <f t="shared" si="17"/>
        <v>#DIV/0!</v>
      </c>
    </row>
    <row r="272" spans="1:9" ht="25.5">
      <c r="A272" s="484" t="s">
        <v>360</v>
      </c>
      <c r="B272" s="362" t="s">
        <v>361</v>
      </c>
      <c r="C272" s="359"/>
      <c r="D272" s="359"/>
      <c r="E272" s="359"/>
      <c r="F272" s="359"/>
      <c r="G272" s="486">
        <f t="shared" si="16"/>
        <v>0</v>
      </c>
      <c r="H272" s="360" t="e">
        <f t="shared" si="17"/>
        <v>#DIV/0!</v>
      </c>
    </row>
    <row r="273" spans="1:8" ht="25.5">
      <c r="A273" s="484" t="s">
        <v>362</v>
      </c>
      <c r="B273" s="362" t="s">
        <v>363</v>
      </c>
      <c r="C273" s="359"/>
      <c r="D273" s="359"/>
      <c r="E273" s="359"/>
      <c r="F273" s="359"/>
      <c r="G273" s="486">
        <f t="shared" si="16"/>
        <v>0</v>
      </c>
      <c r="H273" s="360" t="e">
        <f t="shared" si="17"/>
        <v>#DIV/0!</v>
      </c>
    </row>
    <row r="274" spans="1:8" ht="15" customHeight="1">
      <c r="A274" s="484" t="s">
        <v>364</v>
      </c>
      <c r="B274" s="362" t="s">
        <v>365</v>
      </c>
      <c r="C274" s="359"/>
      <c r="D274" s="359"/>
      <c r="E274" s="359"/>
      <c r="F274" s="359"/>
      <c r="G274" s="486">
        <f t="shared" si="16"/>
        <v>0</v>
      </c>
      <c r="H274" s="360" t="e">
        <f t="shared" si="17"/>
        <v>#DIV/0!</v>
      </c>
    </row>
    <row r="275" spans="1:8" ht="15" customHeight="1">
      <c r="A275" s="489" t="s">
        <v>2</v>
      </c>
      <c r="B275" s="490" t="s">
        <v>601</v>
      </c>
      <c r="C275" s="359"/>
      <c r="D275" s="359"/>
      <c r="E275" s="359"/>
      <c r="F275" s="359"/>
      <c r="G275" s="486">
        <f t="shared" si="16"/>
        <v>0</v>
      </c>
      <c r="H275" s="360" t="e">
        <f t="shared" si="17"/>
        <v>#DIV/0!</v>
      </c>
    </row>
    <row r="276" spans="1:8" ht="15" customHeight="1">
      <c r="A276" s="489" t="s">
        <v>4</v>
      </c>
      <c r="B276" s="490" t="s">
        <v>602</v>
      </c>
      <c r="C276" s="359"/>
      <c r="D276" s="359"/>
      <c r="E276" s="359"/>
      <c r="F276" s="359"/>
      <c r="G276" s="486">
        <f t="shared" si="16"/>
        <v>0</v>
      </c>
      <c r="H276" s="360" t="e">
        <f t="shared" si="17"/>
        <v>#DIV/0!</v>
      </c>
    </row>
    <row r="277" spans="1:8" ht="15" customHeight="1">
      <c r="A277" s="489" t="s">
        <v>8</v>
      </c>
      <c r="B277" s="490" t="s">
        <v>603</v>
      </c>
      <c r="C277" s="359"/>
      <c r="D277" s="359"/>
      <c r="E277" s="359"/>
      <c r="F277" s="359"/>
      <c r="G277" s="486">
        <f t="shared" si="16"/>
        <v>0</v>
      </c>
      <c r="H277" s="360" t="e">
        <f t="shared" si="17"/>
        <v>#DIV/0!</v>
      </c>
    </row>
    <row r="278" spans="1:8" ht="15" customHeight="1">
      <c r="A278" s="489" t="s">
        <v>291</v>
      </c>
      <c r="B278" s="485" t="s">
        <v>604</v>
      </c>
      <c r="C278" s="359"/>
      <c r="D278" s="359"/>
      <c r="E278" s="359"/>
      <c r="F278" s="359"/>
      <c r="G278" s="486">
        <f t="shared" si="16"/>
        <v>0</v>
      </c>
      <c r="H278" s="360" t="e">
        <f t="shared" si="17"/>
        <v>#DIV/0!</v>
      </c>
    </row>
    <row r="279" spans="1:8" ht="15" customHeight="1">
      <c r="A279" s="489" t="s">
        <v>292</v>
      </c>
      <c r="B279" s="485" t="s">
        <v>463</v>
      </c>
      <c r="C279" s="359"/>
      <c r="D279" s="359"/>
      <c r="E279" s="359"/>
      <c r="F279" s="359"/>
      <c r="G279" s="486">
        <f t="shared" si="16"/>
        <v>0</v>
      </c>
      <c r="H279" s="360" t="e">
        <f t="shared" si="17"/>
        <v>#DIV/0!</v>
      </c>
    </row>
    <row r="280" spans="1:8" ht="15" customHeight="1">
      <c r="A280" s="344" t="s">
        <v>605</v>
      </c>
      <c r="B280" s="491" t="s">
        <v>606</v>
      </c>
      <c r="C280" s="370"/>
      <c r="D280" s="370"/>
      <c r="E280" s="370"/>
      <c r="F280" s="370"/>
      <c r="G280" s="478">
        <f t="shared" si="16"/>
        <v>0</v>
      </c>
      <c r="H280" s="354" t="e">
        <f t="shared" si="17"/>
        <v>#DIV/0!</v>
      </c>
    </row>
    <row r="281" spans="1:8" ht="15" customHeight="1">
      <c r="A281" s="492"/>
      <c r="B281" s="493" t="s">
        <v>607</v>
      </c>
      <c r="C281" s="481"/>
      <c r="D281" s="481"/>
      <c r="E281" s="481"/>
      <c r="F281" s="481"/>
      <c r="G281" s="482">
        <f t="shared" si="16"/>
        <v>0</v>
      </c>
      <c r="H281" s="483" t="e">
        <f t="shared" si="17"/>
        <v>#DIV/0!</v>
      </c>
    </row>
    <row r="282" spans="1:8" ht="15" customHeight="1">
      <c r="A282" s="344" t="s">
        <v>608</v>
      </c>
      <c r="B282" s="491" t="s">
        <v>609</v>
      </c>
      <c r="C282" s="354">
        <f>C261-C280</f>
        <v>0</v>
      </c>
      <c r="D282" s="354">
        <f>D261-D280</f>
        <v>0</v>
      </c>
      <c r="E282" s="354">
        <f>E261-E280</f>
        <v>0</v>
      </c>
      <c r="F282" s="354">
        <f>F261-F280</f>
        <v>0</v>
      </c>
      <c r="G282" s="478">
        <f t="shared" si="16"/>
        <v>0</v>
      </c>
      <c r="H282" s="354" t="e">
        <f t="shared" si="17"/>
        <v>#DIV/0!</v>
      </c>
    </row>
    <row r="283" spans="1:8" ht="31.5" customHeight="1">
      <c r="A283" s="494" t="s">
        <v>610</v>
      </c>
      <c r="B283" s="495" t="s">
        <v>611</v>
      </c>
      <c r="C283" s="377" t="s">
        <v>612</v>
      </c>
      <c r="D283" s="377" t="s">
        <v>612</v>
      </c>
      <c r="E283" s="377" t="s">
        <v>612</v>
      </c>
      <c r="F283" s="496" t="s">
        <v>612</v>
      </c>
      <c r="G283" s="496" t="s">
        <v>612</v>
      </c>
      <c r="H283" s="377" t="s">
        <v>612</v>
      </c>
    </row>
    <row r="284" spans="1:8" ht="15" customHeight="1">
      <c r="A284" s="497" t="s">
        <v>1</v>
      </c>
      <c r="B284" s="495" t="s">
        <v>613</v>
      </c>
      <c r="C284" s="377" t="s">
        <v>612</v>
      </c>
      <c r="D284" s="377" t="s">
        <v>612</v>
      </c>
      <c r="E284" s="377" t="s">
        <v>612</v>
      </c>
      <c r="F284" s="377"/>
      <c r="G284" s="496" t="s">
        <v>612</v>
      </c>
      <c r="H284" s="377" t="s">
        <v>612</v>
      </c>
    </row>
    <row r="285" spans="1:8" ht="15" customHeight="1">
      <c r="A285" s="494"/>
      <c r="B285" s="498" t="s">
        <v>614</v>
      </c>
      <c r="C285" s="377" t="s">
        <v>612</v>
      </c>
      <c r="D285" s="377" t="s">
        <v>612</v>
      </c>
      <c r="E285" s="377" t="s">
        <v>612</v>
      </c>
      <c r="F285" s="499">
        <f>F262-F284</f>
        <v>0</v>
      </c>
      <c r="G285" s="496" t="s">
        <v>612</v>
      </c>
      <c r="H285" s="377" t="s">
        <v>612</v>
      </c>
    </row>
    <row r="286" spans="1:8" ht="15" customHeight="1">
      <c r="A286" s="497" t="s">
        <v>615</v>
      </c>
      <c r="B286" s="495" t="s">
        <v>616</v>
      </c>
      <c r="C286" s="377" t="s">
        <v>612</v>
      </c>
      <c r="D286" s="377" t="s">
        <v>612</v>
      </c>
      <c r="E286" s="377" t="s">
        <v>612</v>
      </c>
      <c r="F286" s="452"/>
      <c r="G286" s="496" t="s">
        <v>612</v>
      </c>
      <c r="H286" s="377" t="s">
        <v>612</v>
      </c>
    </row>
    <row r="287" spans="1:8" ht="15" customHeight="1">
      <c r="A287" s="494"/>
      <c r="B287" s="498" t="s">
        <v>617</v>
      </c>
      <c r="C287" s="377" t="s">
        <v>612</v>
      </c>
      <c r="D287" s="377" t="s">
        <v>612</v>
      </c>
      <c r="E287" s="377" t="s">
        <v>612</v>
      </c>
      <c r="F287" s="499">
        <f>(F261-F262)-F286</f>
        <v>0</v>
      </c>
      <c r="G287" s="496" t="s">
        <v>612</v>
      </c>
      <c r="H287" s="377" t="s">
        <v>612</v>
      </c>
    </row>
    <row r="288" spans="1:8" s="355" customFormat="1" ht="6" customHeight="1">
      <c r="A288" s="1306"/>
      <c r="B288" s="1307"/>
      <c r="C288" s="1307"/>
      <c r="D288" s="1307"/>
      <c r="E288" s="1307"/>
      <c r="F288" s="1307"/>
      <c r="G288" s="439"/>
      <c r="H288" s="440"/>
    </row>
    <row r="289" spans="1:8" s="479" customFormat="1" ht="15" customHeight="1">
      <c r="A289" s="350" t="s">
        <v>146</v>
      </c>
      <c r="B289" s="500" t="s">
        <v>618</v>
      </c>
      <c r="C289" s="354">
        <f>C291+C299</f>
        <v>0</v>
      </c>
      <c r="D289" s="354">
        <f>D291+D299</f>
        <v>0</v>
      </c>
      <c r="E289" s="354">
        <f>E291+E299</f>
        <v>0</v>
      </c>
      <c r="F289" s="354">
        <f>F291+F299</f>
        <v>0</v>
      </c>
      <c r="G289" s="478">
        <f t="shared" ref="G289:G302" si="18">F289-C289</f>
        <v>0</v>
      </c>
      <c r="H289" s="354" t="e">
        <f t="shared" ref="H289:H302" si="19">F289/C289%</f>
        <v>#DIV/0!</v>
      </c>
    </row>
    <row r="290" spans="1:8" s="340" customFormat="1" ht="15" customHeight="1">
      <c r="A290" s="346"/>
      <c r="B290" s="480" t="s">
        <v>598</v>
      </c>
      <c r="C290" s="501"/>
      <c r="D290" s="501"/>
      <c r="E290" s="501"/>
      <c r="F290" s="501"/>
      <c r="G290" s="502">
        <f t="shared" si="18"/>
        <v>0</v>
      </c>
      <c r="H290" s="399" t="e">
        <f t="shared" si="19"/>
        <v>#DIV/0!</v>
      </c>
    </row>
    <row r="291" spans="1:8" ht="15" customHeight="1">
      <c r="A291" s="388" t="s">
        <v>619</v>
      </c>
      <c r="B291" s="503" t="s">
        <v>620</v>
      </c>
      <c r="C291" s="354">
        <f>SUM(C292:C298)</f>
        <v>0</v>
      </c>
      <c r="D291" s="354">
        <f>SUM(D292:D298)</f>
        <v>0</v>
      </c>
      <c r="E291" s="354">
        <f>SUM(E292:E298)</f>
        <v>0</v>
      </c>
      <c r="F291" s="354">
        <f>SUM(F292:F298)</f>
        <v>0</v>
      </c>
      <c r="G291" s="478">
        <f t="shared" si="18"/>
        <v>0</v>
      </c>
      <c r="H291" s="354" t="e">
        <f t="shared" si="19"/>
        <v>#DIV/0!</v>
      </c>
    </row>
    <row r="292" spans="1:8" ht="15" customHeight="1">
      <c r="A292" s="385" t="s">
        <v>1</v>
      </c>
      <c r="B292" s="504" t="s">
        <v>621</v>
      </c>
      <c r="C292" s="386"/>
      <c r="D292" s="386"/>
      <c r="E292" s="386"/>
      <c r="F292" s="386"/>
      <c r="G292" s="505">
        <f t="shared" si="18"/>
        <v>0</v>
      </c>
      <c r="H292" s="391" t="e">
        <f t="shared" si="19"/>
        <v>#DIV/0!</v>
      </c>
    </row>
    <row r="293" spans="1:8" ht="15" customHeight="1">
      <c r="A293" s="489" t="s">
        <v>2</v>
      </c>
      <c r="B293" s="504" t="s">
        <v>622</v>
      </c>
      <c r="C293" s="386"/>
      <c r="D293" s="386"/>
      <c r="E293" s="386"/>
      <c r="F293" s="386"/>
      <c r="G293" s="505">
        <f t="shared" si="18"/>
        <v>0</v>
      </c>
      <c r="H293" s="391" t="e">
        <f t="shared" si="19"/>
        <v>#DIV/0!</v>
      </c>
    </row>
    <row r="294" spans="1:8" ht="15" customHeight="1">
      <c r="A294" s="489" t="s">
        <v>4</v>
      </c>
      <c r="B294" s="506" t="s">
        <v>623</v>
      </c>
      <c r="C294" s="386"/>
      <c r="D294" s="386"/>
      <c r="E294" s="386"/>
      <c r="F294" s="386"/>
      <c r="G294" s="505">
        <f t="shared" si="18"/>
        <v>0</v>
      </c>
      <c r="H294" s="391" t="e">
        <f t="shared" si="19"/>
        <v>#DIV/0!</v>
      </c>
    </row>
    <row r="295" spans="1:8" ht="15" customHeight="1">
      <c r="A295" s="489" t="s">
        <v>8</v>
      </c>
      <c r="B295" s="506" t="s">
        <v>624</v>
      </c>
      <c r="C295" s="386"/>
      <c r="D295" s="386"/>
      <c r="E295" s="386"/>
      <c r="F295" s="386"/>
      <c r="G295" s="505">
        <f t="shared" si="18"/>
        <v>0</v>
      </c>
      <c r="H295" s="391" t="e">
        <f t="shared" si="19"/>
        <v>#DIV/0!</v>
      </c>
    </row>
    <row r="296" spans="1:8" ht="15" customHeight="1">
      <c r="A296" s="489" t="s">
        <v>291</v>
      </c>
      <c r="B296" s="504" t="s">
        <v>625</v>
      </c>
      <c r="C296" s="386"/>
      <c r="D296" s="386"/>
      <c r="E296" s="386"/>
      <c r="F296" s="386"/>
      <c r="G296" s="505">
        <f t="shared" si="18"/>
        <v>0</v>
      </c>
      <c r="H296" s="391" t="e">
        <f t="shared" si="19"/>
        <v>#DIV/0!</v>
      </c>
    </row>
    <row r="297" spans="1:8" ht="15" customHeight="1">
      <c r="A297" s="385" t="s">
        <v>292</v>
      </c>
      <c r="B297" s="504" t="s">
        <v>626</v>
      </c>
      <c r="C297" s="386"/>
      <c r="D297" s="386"/>
      <c r="E297" s="386"/>
      <c r="F297" s="386"/>
      <c r="G297" s="505">
        <f t="shared" si="18"/>
        <v>0</v>
      </c>
      <c r="H297" s="391" t="e">
        <f t="shared" si="19"/>
        <v>#DIV/0!</v>
      </c>
    </row>
    <row r="298" spans="1:8" ht="15" customHeight="1">
      <c r="A298" s="489" t="s">
        <v>339</v>
      </c>
      <c r="B298" s="506" t="s">
        <v>416</v>
      </c>
      <c r="C298" s="386"/>
      <c r="D298" s="386"/>
      <c r="E298" s="386"/>
      <c r="F298" s="386"/>
      <c r="G298" s="505">
        <f t="shared" si="18"/>
        <v>0</v>
      </c>
      <c r="H298" s="391" t="e">
        <f t="shared" si="19"/>
        <v>#DIV/0!</v>
      </c>
    </row>
    <row r="299" spans="1:8" ht="15" customHeight="1">
      <c r="A299" s="388" t="s">
        <v>627</v>
      </c>
      <c r="B299" s="503" t="s">
        <v>628</v>
      </c>
      <c r="C299" s="377">
        <f>C300+C301+C302</f>
        <v>0</v>
      </c>
      <c r="D299" s="377">
        <f>D300+D301+D302</f>
        <v>0</v>
      </c>
      <c r="E299" s="377">
        <f>E300+E301+E302</f>
        <v>0</v>
      </c>
      <c r="F299" s="377">
        <f>F300+F301+F302</f>
        <v>0</v>
      </c>
      <c r="G299" s="507">
        <f t="shared" si="18"/>
        <v>0</v>
      </c>
      <c r="H299" s="377" t="e">
        <f t="shared" si="19"/>
        <v>#DIV/0!</v>
      </c>
    </row>
    <row r="300" spans="1:8" ht="15" customHeight="1">
      <c r="A300" s="385" t="s">
        <v>1</v>
      </c>
      <c r="B300" s="504" t="s">
        <v>629</v>
      </c>
      <c r="C300" s="386"/>
      <c r="D300" s="386"/>
      <c r="E300" s="386"/>
      <c r="F300" s="386"/>
      <c r="G300" s="505">
        <f t="shared" si="18"/>
        <v>0</v>
      </c>
      <c r="H300" s="391" t="e">
        <f t="shared" si="19"/>
        <v>#DIV/0!</v>
      </c>
    </row>
    <row r="301" spans="1:8" ht="15" customHeight="1">
      <c r="A301" s="385" t="s">
        <v>2</v>
      </c>
      <c r="B301" s="504" t="s">
        <v>630</v>
      </c>
      <c r="C301" s="386"/>
      <c r="D301" s="386"/>
      <c r="E301" s="386"/>
      <c r="F301" s="386"/>
      <c r="G301" s="505">
        <f t="shared" si="18"/>
        <v>0</v>
      </c>
      <c r="H301" s="391" t="e">
        <f t="shared" si="19"/>
        <v>#DIV/0!</v>
      </c>
    </row>
    <row r="302" spans="1:8" ht="15" customHeight="1">
      <c r="A302" s="385" t="s">
        <v>4</v>
      </c>
      <c r="B302" s="504" t="s">
        <v>416</v>
      </c>
      <c r="C302" s="386"/>
      <c r="D302" s="386"/>
      <c r="E302" s="386"/>
      <c r="F302" s="386"/>
      <c r="G302" s="505">
        <f t="shared" si="18"/>
        <v>0</v>
      </c>
      <c r="H302" s="391" t="e">
        <f t="shared" si="19"/>
        <v>#DIV/0!</v>
      </c>
    </row>
    <row r="303" spans="1:8" ht="31.5" customHeight="1">
      <c r="A303" s="494" t="s">
        <v>153</v>
      </c>
      <c r="B303" s="495" t="s">
        <v>631</v>
      </c>
      <c r="C303" s="377" t="s">
        <v>612</v>
      </c>
      <c r="D303" s="377" t="s">
        <v>612</v>
      </c>
      <c r="E303" s="377" t="s">
        <v>612</v>
      </c>
      <c r="F303" s="496" t="s">
        <v>612</v>
      </c>
      <c r="G303" s="496" t="s">
        <v>612</v>
      </c>
      <c r="H303" s="377" t="s">
        <v>612</v>
      </c>
    </row>
    <row r="304" spans="1:8" ht="15" customHeight="1">
      <c r="A304" s="497" t="s">
        <v>1</v>
      </c>
      <c r="B304" s="495" t="s">
        <v>632</v>
      </c>
      <c r="C304" s="377" t="s">
        <v>612</v>
      </c>
      <c r="D304" s="377" t="s">
        <v>612</v>
      </c>
      <c r="E304" s="377" t="s">
        <v>612</v>
      </c>
      <c r="F304" s="377"/>
      <c r="G304" s="496" t="s">
        <v>612</v>
      </c>
      <c r="H304" s="377" t="s">
        <v>612</v>
      </c>
    </row>
    <row r="305" spans="1:8" ht="15" customHeight="1">
      <c r="A305" s="494"/>
      <c r="B305" s="498" t="s">
        <v>633</v>
      </c>
      <c r="C305" s="377" t="s">
        <v>612</v>
      </c>
      <c r="D305" s="377" t="s">
        <v>612</v>
      </c>
      <c r="E305" s="377" t="s">
        <v>612</v>
      </c>
      <c r="F305" s="499">
        <f>F290-F304</f>
        <v>0</v>
      </c>
      <c r="G305" s="496" t="s">
        <v>612</v>
      </c>
      <c r="H305" s="377" t="s">
        <v>612</v>
      </c>
    </row>
    <row r="306" spans="1:8" ht="15" customHeight="1">
      <c r="A306" s="497" t="s">
        <v>615</v>
      </c>
      <c r="B306" s="495" t="s">
        <v>634</v>
      </c>
      <c r="C306" s="377" t="s">
        <v>612</v>
      </c>
      <c r="D306" s="377" t="s">
        <v>612</v>
      </c>
      <c r="E306" s="377" t="s">
        <v>612</v>
      </c>
      <c r="F306" s="452"/>
      <c r="G306" s="496" t="s">
        <v>612</v>
      </c>
      <c r="H306" s="377" t="s">
        <v>612</v>
      </c>
    </row>
    <row r="307" spans="1:8" ht="15" customHeight="1">
      <c r="A307" s="494"/>
      <c r="B307" s="498" t="s">
        <v>635</v>
      </c>
      <c r="C307" s="377" t="s">
        <v>612</v>
      </c>
      <c r="D307" s="377" t="s">
        <v>612</v>
      </c>
      <c r="E307" s="377" t="s">
        <v>612</v>
      </c>
      <c r="F307" s="499">
        <f>(F292+F300+F301)-F306</f>
        <v>0</v>
      </c>
      <c r="G307" s="496" t="s">
        <v>612</v>
      </c>
      <c r="H307" s="377" t="s">
        <v>612</v>
      </c>
    </row>
    <row r="308" spans="1:8" s="355" customFormat="1" ht="5.25" customHeight="1">
      <c r="A308" s="1306"/>
      <c r="B308" s="1307"/>
      <c r="C308" s="1307"/>
      <c r="D308" s="1307"/>
      <c r="E308" s="1307"/>
      <c r="F308" s="1307"/>
      <c r="G308" s="1307"/>
      <c r="H308" s="1308"/>
    </row>
    <row r="309" spans="1:8" s="355" customFormat="1" ht="15" customHeight="1">
      <c r="A309" s="508" t="s">
        <v>159</v>
      </c>
      <c r="B309" s="509" t="s">
        <v>636</v>
      </c>
      <c r="C309" s="390"/>
      <c r="D309" s="390"/>
      <c r="E309" s="390"/>
      <c r="F309" s="390"/>
      <c r="G309" s="478">
        <f>F309-C309</f>
        <v>0</v>
      </c>
      <c r="H309" s="354" t="e">
        <f>F309/C309%</f>
        <v>#DIV/0!</v>
      </c>
    </row>
    <row r="310" spans="1:8" ht="15" customHeight="1">
      <c r="A310" s="510" t="s">
        <v>172</v>
      </c>
      <c r="B310" s="511" t="s">
        <v>637</v>
      </c>
      <c r="C310" s="390"/>
      <c r="D310" s="390"/>
      <c r="E310" s="390"/>
      <c r="F310" s="390"/>
      <c r="G310" s="478">
        <f>F310-C310</f>
        <v>0</v>
      </c>
      <c r="H310" s="354" t="e">
        <f>F310/C310%</f>
        <v>#DIV/0!</v>
      </c>
    </row>
    <row r="311" spans="1:8" ht="31.5" customHeight="1">
      <c r="A311" s="512" t="s">
        <v>638</v>
      </c>
      <c r="B311" s="495" t="s">
        <v>611</v>
      </c>
      <c r="C311" s="377" t="s">
        <v>612</v>
      </c>
      <c r="D311" s="377" t="s">
        <v>612</v>
      </c>
      <c r="E311" s="377" t="s">
        <v>612</v>
      </c>
      <c r="F311" s="377" t="s">
        <v>612</v>
      </c>
      <c r="G311" s="496" t="s">
        <v>612</v>
      </c>
      <c r="H311" s="377" t="s">
        <v>612</v>
      </c>
    </row>
    <row r="312" spans="1:8" ht="15" customHeight="1">
      <c r="A312" s="513" t="s">
        <v>1</v>
      </c>
      <c r="B312" s="514" t="s">
        <v>639</v>
      </c>
      <c r="C312" s="377" t="s">
        <v>612</v>
      </c>
      <c r="D312" s="377" t="s">
        <v>612</v>
      </c>
      <c r="E312" s="377" t="s">
        <v>612</v>
      </c>
      <c r="F312" s="377"/>
      <c r="G312" s="496" t="s">
        <v>612</v>
      </c>
      <c r="H312" s="377" t="s">
        <v>612</v>
      </c>
    </row>
    <row r="313" spans="1:8" ht="15" customHeight="1">
      <c r="A313" s="515"/>
      <c r="B313" s="498" t="s">
        <v>640</v>
      </c>
      <c r="C313" s="377" t="s">
        <v>612</v>
      </c>
      <c r="D313" s="377" t="s">
        <v>612</v>
      </c>
      <c r="E313" s="377" t="s">
        <v>612</v>
      </c>
      <c r="F313" s="499">
        <f>(F309+F310)-F312</f>
        <v>0</v>
      </c>
      <c r="G313" s="377" t="s">
        <v>612</v>
      </c>
      <c r="H313" s="377" t="s">
        <v>612</v>
      </c>
    </row>
    <row r="314" spans="1:8" ht="5.25" customHeight="1">
      <c r="A314" s="1309"/>
      <c r="B314" s="1310"/>
      <c r="C314" s="1310"/>
      <c r="D314" s="1310"/>
      <c r="E314" s="1310"/>
      <c r="F314" s="1310"/>
      <c r="G314" s="1310"/>
      <c r="H314" s="1311"/>
    </row>
    <row r="315" spans="1:8" ht="15" customHeight="1">
      <c r="A315" s="510" t="s">
        <v>388</v>
      </c>
      <c r="B315" s="511" t="s">
        <v>641</v>
      </c>
      <c r="C315" s="390"/>
      <c r="D315" s="390"/>
      <c r="E315" s="390"/>
      <c r="F315" s="390"/>
      <c r="G315" s="478">
        <f>F315-C315</f>
        <v>0</v>
      </c>
      <c r="H315" s="354" t="e">
        <f>F315/C315%</f>
        <v>#DIV/0!</v>
      </c>
    </row>
    <row r="316" spans="1:8" ht="6.75" customHeight="1">
      <c r="A316" s="457"/>
      <c r="B316" s="516"/>
      <c r="C316" s="517"/>
      <c r="D316" s="516"/>
      <c r="E316" s="517"/>
      <c r="F316" s="517"/>
      <c r="G316" s="518"/>
      <c r="H316" s="518"/>
    </row>
    <row r="317" spans="1:8" ht="15" customHeight="1">
      <c r="A317" s="519"/>
      <c r="B317" s="520" t="s">
        <v>642</v>
      </c>
      <c r="C317" s="471"/>
      <c r="D317" s="471"/>
      <c r="E317" s="471"/>
      <c r="F317" s="471"/>
      <c r="G317" s="471"/>
      <c r="H317" s="471"/>
    </row>
    <row r="318" spans="1:8" ht="15" customHeight="1">
      <c r="A318" s="519"/>
      <c r="B318" s="520" t="s">
        <v>643</v>
      </c>
      <c r="C318" s="471"/>
      <c r="D318" s="471"/>
      <c r="E318" s="471"/>
      <c r="F318" s="471"/>
      <c r="G318" s="471"/>
      <c r="H318" s="471"/>
    </row>
    <row r="319" spans="1:8" ht="15" customHeight="1">
      <c r="A319" s="519"/>
      <c r="B319" s="516"/>
      <c r="C319" s="471"/>
      <c r="D319" s="471"/>
      <c r="E319" s="471"/>
      <c r="F319" s="471"/>
      <c r="G319" s="471"/>
      <c r="H319" s="471"/>
    </row>
    <row r="320" spans="1:8" ht="17.25" customHeight="1">
      <c r="A320" s="519"/>
      <c r="B320" s="458" t="s">
        <v>644</v>
      </c>
      <c r="C320" s="471"/>
      <c r="D320" s="471"/>
      <c r="E320" s="471"/>
      <c r="F320" s="471"/>
      <c r="G320" s="471"/>
      <c r="H320" s="471"/>
    </row>
    <row r="321" spans="1:8" ht="11.25" customHeight="1">
      <c r="A321" s="519"/>
      <c r="B321" s="471"/>
      <c r="C321" s="471"/>
    </row>
    <row r="322" spans="1:8" ht="19.5" customHeight="1">
      <c r="A322" s="1312" t="s">
        <v>11</v>
      </c>
      <c r="B322" s="1313" t="s">
        <v>331</v>
      </c>
      <c r="C322" s="1314" t="s">
        <v>645</v>
      </c>
      <c r="D322" s="1315" t="s">
        <v>333</v>
      </c>
      <c r="E322" s="1316"/>
      <c r="F322" s="1314" t="s">
        <v>646</v>
      </c>
      <c r="G322" s="1293" t="s">
        <v>647</v>
      </c>
      <c r="H322" s="1294" t="s">
        <v>581</v>
      </c>
    </row>
    <row r="323" spans="1:8" ht="24.75" customHeight="1">
      <c r="A323" s="1312"/>
      <c r="B323" s="1313"/>
      <c r="C323" s="1314"/>
      <c r="D323" s="345" t="s">
        <v>648</v>
      </c>
      <c r="E323" s="345" t="s">
        <v>649</v>
      </c>
      <c r="F323" s="1314"/>
      <c r="G323" s="1293"/>
      <c r="H323" s="1294"/>
    </row>
    <row r="324" spans="1:8" ht="12.75" customHeight="1">
      <c r="A324" s="461" t="s">
        <v>1</v>
      </c>
      <c r="B324" s="521" t="s">
        <v>2</v>
      </c>
      <c r="C324" s="461" t="s">
        <v>4</v>
      </c>
      <c r="D324" s="461" t="s">
        <v>8</v>
      </c>
      <c r="E324" s="461" t="s">
        <v>291</v>
      </c>
      <c r="F324" s="461" t="s">
        <v>292</v>
      </c>
      <c r="G324" s="461" t="s">
        <v>339</v>
      </c>
      <c r="H324" s="461" t="s">
        <v>340</v>
      </c>
    </row>
    <row r="325" spans="1:8" ht="15" customHeight="1">
      <c r="A325" s="522" t="s">
        <v>143</v>
      </c>
      <c r="B325" s="523" t="s">
        <v>650</v>
      </c>
      <c r="C325" s="523"/>
      <c r="D325" s="523"/>
      <c r="E325" s="523"/>
      <c r="F325" s="523"/>
      <c r="G325" s="524"/>
      <c r="H325" s="525"/>
    </row>
    <row r="326" spans="1:8" ht="15" customHeight="1">
      <c r="A326" s="526" t="s">
        <v>1</v>
      </c>
      <c r="B326" s="349" t="s">
        <v>651</v>
      </c>
      <c r="C326" s="527" t="e">
        <f>(C261+C309+C310+C315)/C291</f>
        <v>#DIV/0!</v>
      </c>
      <c r="D326" s="527" t="e">
        <f>(D261+D309+D310+D315)/D291</f>
        <v>#DIV/0!</v>
      </c>
      <c r="E326" s="527" t="e">
        <f>(E261+E309+E310+E315)/E291</f>
        <v>#DIV/0!</v>
      </c>
      <c r="F326" s="527" t="e">
        <f>(F261+F309+F310+F315)/F291</f>
        <v>#DIV/0!</v>
      </c>
      <c r="G326" s="527" t="s">
        <v>652</v>
      </c>
      <c r="H326" s="527" t="e">
        <f>F326-C326</f>
        <v>#DIV/0!</v>
      </c>
    </row>
    <row r="327" spans="1:8" ht="15" customHeight="1">
      <c r="A327" s="526" t="s">
        <v>2</v>
      </c>
      <c r="B327" s="349" t="s">
        <v>653</v>
      </c>
      <c r="C327" s="527" t="e">
        <f>C261/C291</f>
        <v>#DIV/0!</v>
      </c>
      <c r="D327" s="527" t="e">
        <f>D261/D291</f>
        <v>#DIV/0!</v>
      </c>
      <c r="E327" s="527" t="e">
        <f>E261/E291</f>
        <v>#DIV/0!</v>
      </c>
      <c r="F327" s="527" t="e">
        <f>F261/F291</f>
        <v>#DIV/0!</v>
      </c>
      <c r="G327" s="527" t="s">
        <v>654</v>
      </c>
      <c r="H327" s="527" t="e">
        <f>F327-C327</f>
        <v>#DIV/0!</v>
      </c>
    </row>
    <row r="328" spans="1:8" ht="15" customHeight="1">
      <c r="A328" s="528" t="s">
        <v>144</v>
      </c>
      <c r="B328" s="355" t="s">
        <v>655</v>
      </c>
      <c r="C328" s="355"/>
      <c r="D328" s="355"/>
      <c r="E328" s="355"/>
      <c r="F328" s="355"/>
      <c r="H328" s="529"/>
    </row>
    <row r="329" spans="1:8" ht="15" customHeight="1">
      <c r="A329" s="526" t="s">
        <v>1</v>
      </c>
      <c r="B329" s="349" t="s">
        <v>656</v>
      </c>
      <c r="C329" s="527" t="e">
        <f>C315*365/(C17+C42+C43+C44)</f>
        <v>#DIV/0!</v>
      </c>
      <c r="D329" s="527" t="e">
        <f>D315*365/(D17+D42+D43+D44)</f>
        <v>#DIV/0!</v>
      </c>
      <c r="E329" s="527" t="e">
        <f>E315*365/(E17+E42+E43+E44)</f>
        <v>#DIV/0!</v>
      </c>
      <c r="F329" s="527" t="e">
        <f>F315*365/(F17+F42+F43+F44)</f>
        <v>#DIV/0!</v>
      </c>
      <c r="G329" s="527" t="s">
        <v>657</v>
      </c>
      <c r="H329" s="527" t="e">
        <f>F329-C329</f>
        <v>#DIV/0!</v>
      </c>
    </row>
    <row r="330" spans="1:8" ht="15" customHeight="1">
      <c r="A330" s="526" t="s">
        <v>2</v>
      </c>
      <c r="B330" s="349" t="s">
        <v>658</v>
      </c>
      <c r="C330" s="527" t="e">
        <f>(C261*365)/(C17+C42+C43+C44)</f>
        <v>#DIV/0!</v>
      </c>
      <c r="D330" s="527" t="e">
        <f>(D261*365)/(D17+D42+D43+D44)</f>
        <v>#DIV/0!</v>
      </c>
      <c r="E330" s="527" t="e">
        <f>(E261*365)/(E17+E42+E43+E44)</f>
        <v>#DIV/0!</v>
      </c>
      <c r="F330" s="527" t="e">
        <f>(F261*365)/(F17+F42+F43+F44)</f>
        <v>#DIV/0!</v>
      </c>
      <c r="G330" s="527" t="s">
        <v>657</v>
      </c>
      <c r="H330" s="527" t="e">
        <f>F330-C330</f>
        <v>#DIV/0!</v>
      </c>
    </row>
    <row r="331" spans="1:8" ht="15" customHeight="1">
      <c r="A331" s="526" t="s">
        <v>4</v>
      </c>
      <c r="B331" s="349" t="s">
        <v>659</v>
      </c>
      <c r="C331" s="527" t="e">
        <f>C291*365/(C17+C42+C43+C44)</f>
        <v>#DIV/0!</v>
      </c>
      <c r="D331" s="527" t="e">
        <f>D291*365/(D17+D42+D43+D44)</f>
        <v>#DIV/0!</v>
      </c>
      <c r="E331" s="527" t="e">
        <f>E291*365/(E17+E42+E43+E44)</f>
        <v>#DIV/0!</v>
      </c>
      <c r="F331" s="527" t="e">
        <f>F291*365/(F17+F42+F43+F44)</f>
        <v>#DIV/0!</v>
      </c>
      <c r="G331" s="527" t="s">
        <v>657</v>
      </c>
      <c r="H331" s="527" t="e">
        <f>F331-C331</f>
        <v>#DIV/0!</v>
      </c>
    </row>
    <row r="332" spans="1:8" ht="15" customHeight="1">
      <c r="A332" s="522" t="s">
        <v>159</v>
      </c>
      <c r="B332" s="530" t="s">
        <v>660</v>
      </c>
      <c r="C332" s="530"/>
      <c r="D332" s="530"/>
      <c r="E332" s="530"/>
      <c r="F332" s="530"/>
      <c r="G332" s="524"/>
      <c r="H332" s="440"/>
    </row>
    <row r="333" spans="1:8" ht="15" customHeight="1">
      <c r="A333" s="526" t="s">
        <v>1</v>
      </c>
      <c r="B333" s="349" t="s">
        <v>661</v>
      </c>
      <c r="C333" s="531" t="e">
        <f>C61/(C17+C42+C43+C44)%</f>
        <v>#DIV/0!</v>
      </c>
      <c r="D333" s="531" t="e">
        <f>D61/(D17+D42+D43+D44)%</f>
        <v>#DIV/0!</v>
      </c>
      <c r="E333" s="531" t="e">
        <f>E61/(E17+E42+E43+E44)%</f>
        <v>#DIV/0!</v>
      </c>
      <c r="F333" s="531" t="e">
        <f>F61/(F17+F42+F43+F44)%</f>
        <v>#DIV/0!</v>
      </c>
      <c r="G333" s="531" t="s">
        <v>662</v>
      </c>
      <c r="H333" s="531" t="e">
        <f>F333-C333</f>
        <v>#DIV/0!</v>
      </c>
    </row>
    <row r="334" spans="1:8" ht="15" customHeight="1">
      <c r="A334" s="526" t="s">
        <v>2</v>
      </c>
      <c r="B334" s="532" t="s">
        <v>663</v>
      </c>
      <c r="C334" s="531" t="e">
        <f>C64/(C17+C42+C43+C44)%</f>
        <v>#DIV/0!</v>
      </c>
      <c r="D334" s="531" t="e">
        <f>D64/(D17+D42+D43+D44)%</f>
        <v>#DIV/0!</v>
      </c>
      <c r="E334" s="531" t="e">
        <f>E64/(E17+E42+E43+E44)%</f>
        <v>#DIV/0!</v>
      </c>
      <c r="F334" s="531" t="e">
        <f>F64/(F17+F42+F43+F44)%</f>
        <v>#DIV/0!</v>
      </c>
      <c r="G334" s="531" t="s">
        <v>664</v>
      </c>
      <c r="H334" s="531" t="e">
        <f>F334-C334</f>
        <v>#DIV/0!</v>
      </c>
    </row>
    <row r="335" spans="1:8" ht="15" customHeight="1">
      <c r="A335" s="526" t="s">
        <v>4</v>
      </c>
      <c r="B335" s="349" t="s">
        <v>665</v>
      </c>
      <c r="C335" s="531" t="e">
        <f>C291/C61%</f>
        <v>#DIV/0!</v>
      </c>
      <c r="D335" s="531" t="e">
        <f>D291/D61%</f>
        <v>#DIV/0!</v>
      </c>
      <c r="E335" s="531" t="e">
        <f>E291/E61%</f>
        <v>#DIV/0!</v>
      </c>
      <c r="F335" s="531" t="e">
        <f>F291/F61%</f>
        <v>#DIV/0!</v>
      </c>
      <c r="G335" s="531" t="s">
        <v>657</v>
      </c>
      <c r="H335" s="531" t="e">
        <f>F335-C335</f>
        <v>#DIV/0!</v>
      </c>
    </row>
    <row r="336" spans="1:8" ht="15" customHeight="1">
      <c r="A336" s="533" t="s">
        <v>172</v>
      </c>
      <c r="B336" s="353" t="s">
        <v>666</v>
      </c>
      <c r="C336" s="534" t="e">
        <f>C133/C16%</f>
        <v>#DIV/0!</v>
      </c>
      <c r="D336" s="534" t="e">
        <f>D133/D16%</f>
        <v>#DIV/0!</v>
      </c>
      <c r="E336" s="534" t="e">
        <f>E133/E16%</f>
        <v>#DIV/0!</v>
      </c>
      <c r="F336" s="534" t="e">
        <f>F133/F16%</f>
        <v>#DIV/0!</v>
      </c>
      <c r="G336" s="534" t="s">
        <v>667</v>
      </c>
      <c r="H336" s="534" t="e">
        <f>F336-C336</f>
        <v>#DIV/0!</v>
      </c>
    </row>
    <row r="337" spans="1:8" ht="15" customHeight="1">
      <c r="A337" s="535" t="s">
        <v>386</v>
      </c>
      <c r="B337" s="530" t="s">
        <v>668</v>
      </c>
      <c r="C337" s="530"/>
      <c r="D337" s="530"/>
      <c r="E337" s="530"/>
      <c r="F337" s="530"/>
      <c r="G337" s="524"/>
      <c r="H337" s="440"/>
    </row>
    <row r="338" spans="1:8" ht="15" customHeight="1">
      <c r="A338" s="385" t="s">
        <v>1</v>
      </c>
      <c r="B338" s="536" t="s">
        <v>669</v>
      </c>
      <c r="C338" s="486" t="str">
        <f>IF(IF(C133&lt;0,C133+C112,"0,00")&lt;0,C133+C112,"0,00")</f>
        <v>0,00</v>
      </c>
      <c r="D338" s="486" t="str">
        <f>IF(IF(D133&lt;0,D133+D112,"0,00")&lt;0,D133+D112,"0,00")</f>
        <v>0,00</v>
      </c>
      <c r="E338" s="486" t="str">
        <f>IF(IF(E133&lt;0,E133+E112,"0,00")&lt;0,E133+E112,"0,00")</f>
        <v>0,00</v>
      </c>
      <c r="F338" s="486" t="str">
        <f>IF(IF(F133&lt;0,F133+F112,"0,00")&lt;0,F133+F112,"0,00")</f>
        <v>0,00</v>
      </c>
      <c r="G338" s="486" t="s">
        <v>670</v>
      </c>
      <c r="H338" s="486">
        <f t="shared" ref="H338:H343" si="20">F338-C338</f>
        <v>0</v>
      </c>
    </row>
    <row r="339" spans="1:8" ht="39.950000000000003" customHeight="1">
      <c r="A339" s="385" t="s">
        <v>2</v>
      </c>
      <c r="B339" s="536" t="s">
        <v>671</v>
      </c>
      <c r="C339" s="505" t="str">
        <f>IF(C133&lt;0,C136+C137,"0,00")</f>
        <v>0,00</v>
      </c>
      <c r="D339" s="505" t="str">
        <f>IF(D133&lt;0,D136+D137,"0,00")</f>
        <v>0,00</v>
      </c>
      <c r="E339" s="505" t="str">
        <f>IF(E133&lt;0,E136+E137,"0,00")</f>
        <v>0,00</v>
      </c>
      <c r="F339" s="505" t="str">
        <f>IF(F133&lt;0,F136+F137,"0,00")</f>
        <v>0,00</v>
      </c>
      <c r="G339" s="537"/>
      <c r="H339" s="505">
        <f t="shared" si="20"/>
        <v>0</v>
      </c>
    </row>
    <row r="340" spans="1:8" ht="27.75" customHeight="1">
      <c r="A340" s="385" t="s">
        <v>4</v>
      </c>
      <c r="B340" s="536" t="s">
        <v>672</v>
      </c>
      <c r="C340" s="505" t="e">
        <f>(C289-(C309+C310))/C16</f>
        <v>#DIV/0!</v>
      </c>
      <c r="D340" s="505" t="e">
        <f>(D289-(D309+D310))/D16</f>
        <v>#DIV/0!</v>
      </c>
      <c r="E340" s="505" t="e">
        <f>(E289-(E309+E310))/E16</f>
        <v>#DIV/0!</v>
      </c>
      <c r="F340" s="505" t="e">
        <f>(F289-(F309+F310))/F16</f>
        <v>#DIV/0!</v>
      </c>
      <c r="G340" s="505" t="s">
        <v>673</v>
      </c>
      <c r="H340" s="505" t="e">
        <f t="shared" si="20"/>
        <v>#DIV/0!</v>
      </c>
    </row>
    <row r="341" spans="1:8" ht="29.25" customHeight="1">
      <c r="A341" s="385" t="s">
        <v>8</v>
      </c>
      <c r="B341" s="536" t="s">
        <v>674</v>
      </c>
      <c r="C341" s="505">
        <f>((0.5*C16)+(C309+C310))</f>
        <v>0</v>
      </c>
      <c r="D341" s="505">
        <f>((0.5*D16)+(D309+D310))</f>
        <v>0</v>
      </c>
      <c r="E341" s="505">
        <f>((0.5*E16)+(E309+E310))</f>
        <v>0</v>
      </c>
      <c r="F341" s="505">
        <f>((0.5*F16)+(F309+F310))</f>
        <v>0</v>
      </c>
      <c r="G341" s="538"/>
      <c r="H341" s="505">
        <f t="shared" si="20"/>
        <v>0</v>
      </c>
    </row>
    <row r="342" spans="1:8" ht="29.25" customHeight="1">
      <c r="A342" s="385" t="s">
        <v>291</v>
      </c>
      <c r="B342" s="536" t="s">
        <v>675</v>
      </c>
      <c r="C342" s="505">
        <f>C289-C341</f>
        <v>0</v>
      </c>
      <c r="D342" s="505">
        <f>D289-D341</f>
        <v>0</v>
      </c>
      <c r="E342" s="505">
        <f>E289-E341</f>
        <v>0</v>
      </c>
      <c r="F342" s="505">
        <f>F289-F341</f>
        <v>0</v>
      </c>
      <c r="G342" s="538"/>
      <c r="H342" s="505">
        <f t="shared" si="20"/>
        <v>0</v>
      </c>
    </row>
    <row r="343" spans="1:8" ht="30" customHeight="1">
      <c r="A343" s="385" t="s">
        <v>292</v>
      </c>
      <c r="B343" s="536" t="s">
        <v>676</v>
      </c>
      <c r="C343" s="505">
        <f>SUMIF(C340,"&gt;0,5",C342)</f>
        <v>0</v>
      </c>
      <c r="D343" s="505">
        <f>SUMIF(D340,"&gt;0,5",D342)</f>
        <v>0</v>
      </c>
      <c r="E343" s="505">
        <f>SUMIF(E340,"&gt;0,5",E342)</f>
        <v>0</v>
      </c>
      <c r="F343" s="505">
        <f>SUMIF(F340,"&gt;0,5",F342)</f>
        <v>0</v>
      </c>
      <c r="G343" s="538"/>
      <c r="H343" s="505">
        <f t="shared" si="20"/>
        <v>0</v>
      </c>
    </row>
    <row r="344" spans="1:8" ht="11.25" customHeight="1">
      <c r="B344" s="539"/>
      <c r="C344" s="539"/>
    </row>
    <row r="345" spans="1:8" s="473" customFormat="1" ht="28.5" customHeight="1">
      <c r="A345" s="540"/>
      <c r="B345" s="1295" t="s">
        <v>275</v>
      </c>
      <c r="C345" s="1296"/>
      <c r="D345" s="1296"/>
      <c r="E345" s="1296"/>
      <c r="F345" s="1296"/>
      <c r="G345" s="1296"/>
      <c r="H345" s="540"/>
    </row>
    <row r="346" spans="1:8" s="473" customFormat="1" ht="25.5" customHeight="1">
      <c r="A346" s="541"/>
      <c r="B346" s="542" t="s">
        <v>677</v>
      </c>
      <c r="C346" s="543"/>
      <c r="D346" s="544"/>
      <c r="E346" s="1297" t="s">
        <v>10</v>
      </c>
      <c r="F346" s="1298"/>
      <c r="G346" s="1298"/>
      <c r="H346" s="545"/>
    </row>
    <row r="347" spans="1:8" ht="171" customHeight="1">
      <c r="A347" s="546"/>
      <c r="B347" s="547"/>
      <c r="C347" s="548"/>
      <c r="D347" s="549"/>
      <c r="E347" s="1299"/>
      <c r="F347" s="1300"/>
      <c r="G347" s="1301"/>
      <c r="H347" s="550"/>
    </row>
    <row r="348" spans="1:8" s="473" customFormat="1" ht="18" customHeight="1">
      <c r="A348" s="551"/>
      <c r="B348" s="552" t="s">
        <v>103</v>
      </c>
      <c r="C348" s="553"/>
      <c r="D348" s="554"/>
      <c r="E348" s="1302" t="s">
        <v>103</v>
      </c>
      <c r="F348" s="1303"/>
      <c r="G348" s="1303"/>
      <c r="H348" s="555"/>
    </row>
    <row r="349" spans="1:8" ht="15" customHeight="1">
      <c r="A349" s="556"/>
      <c r="B349" s="557"/>
      <c r="C349" s="549"/>
      <c r="D349" s="549"/>
      <c r="E349" s="557"/>
      <c r="F349" s="557"/>
      <c r="G349" s="557"/>
      <c r="H349" s="558"/>
    </row>
    <row r="350" spans="1:8" s="473" customFormat="1" ht="25.5" customHeight="1">
      <c r="A350" s="559"/>
      <c r="B350" s="560" t="s">
        <v>678</v>
      </c>
      <c r="C350" s="561"/>
      <c r="D350" s="561"/>
      <c r="E350" s="562"/>
      <c r="F350" s="562"/>
      <c r="G350" s="562"/>
      <c r="H350" s="555"/>
    </row>
    <row r="351" spans="1:8" ht="171" customHeight="1">
      <c r="A351" s="546"/>
      <c r="B351" s="547"/>
      <c r="C351" s="548"/>
      <c r="D351" s="549"/>
      <c r="E351" s="563"/>
      <c r="F351" s="563"/>
      <c r="G351" s="563"/>
      <c r="H351" s="550"/>
    </row>
    <row r="352" spans="1:8" s="473" customFormat="1" ht="18" customHeight="1">
      <c r="A352" s="551"/>
      <c r="B352" s="552" t="s">
        <v>103</v>
      </c>
      <c r="C352" s="553"/>
      <c r="D352" s="554"/>
      <c r="E352" s="562"/>
      <c r="F352" s="562"/>
      <c r="G352" s="562"/>
      <c r="H352" s="555"/>
    </row>
    <row r="353" spans="1:8" s="473" customFormat="1" ht="30.75" customHeight="1">
      <c r="A353" s="1290"/>
      <c r="B353" s="1291"/>
      <c r="C353" s="1291"/>
      <c r="D353" s="1291"/>
      <c r="E353" s="1291"/>
      <c r="F353" s="1291"/>
      <c r="G353" s="1291"/>
      <c r="H353" s="1292"/>
    </row>
    <row r="354" spans="1:8" ht="10.5" customHeight="1">
      <c r="A354" s="564" t="s">
        <v>45</v>
      </c>
      <c r="B354" s="565"/>
      <c r="C354" s="566"/>
      <c r="D354" s="566"/>
      <c r="E354" s="567"/>
      <c r="F354" s="567"/>
      <c r="G354" s="567"/>
      <c r="H354" s="567"/>
    </row>
    <row r="355" spans="1:8" ht="17.25" customHeight="1">
      <c r="A355" s="564"/>
      <c r="B355" s="568"/>
      <c r="C355" s="569"/>
      <c r="D355" s="569"/>
      <c r="E355" s="557"/>
      <c r="F355" s="557"/>
      <c r="G355" s="557"/>
      <c r="H355" s="557"/>
    </row>
    <row r="356" spans="1:8" ht="18.75">
      <c r="A356" s="570"/>
      <c r="B356" s="343"/>
      <c r="C356" s="571"/>
      <c r="D356" s="571"/>
      <c r="E356" s="342"/>
      <c r="F356" s="342"/>
      <c r="G356" s="343"/>
    </row>
    <row r="357" spans="1:8">
      <c r="C357" s="442"/>
      <c r="D357" s="442"/>
      <c r="E357" s="442"/>
      <c r="F357" s="442"/>
      <c r="G357" s="442"/>
    </row>
    <row r="358" spans="1:8">
      <c r="C358" s="442"/>
      <c r="D358" s="442"/>
      <c r="E358" s="442"/>
      <c r="F358" s="442"/>
      <c r="G358" s="442"/>
    </row>
    <row r="359" spans="1:8">
      <c r="C359" s="442"/>
      <c r="D359" s="442"/>
      <c r="E359" s="442"/>
      <c r="F359" s="442"/>
      <c r="G359" s="442"/>
    </row>
    <row r="360" spans="1:8">
      <c r="C360" s="442"/>
      <c r="D360" s="442"/>
      <c r="E360" s="442"/>
      <c r="F360" s="442"/>
      <c r="G360" s="442"/>
    </row>
    <row r="361" spans="1:8">
      <c r="C361" s="442"/>
      <c r="D361" s="442"/>
      <c r="E361" s="442"/>
      <c r="F361" s="442"/>
      <c r="G361" s="442"/>
    </row>
    <row r="362" spans="1:8">
      <c r="C362" s="442"/>
      <c r="D362" s="442"/>
      <c r="E362" s="442"/>
      <c r="F362" s="442"/>
      <c r="G362" s="442"/>
    </row>
    <row r="363" spans="1:8">
      <c r="C363" s="442"/>
      <c r="D363" s="442"/>
      <c r="E363" s="442"/>
      <c r="F363" s="442"/>
      <c r="G363" s="442"/>
    </row>
    <row r="364" spans="1:8">
      <c r="C364" s="442"/>
      <c r="D364" s="442"/>
      <c r="E364" s="442"/>
      <c r="F364" s="442"/>
      <c r="G364" s="442"/>
    </row>
    <row r="365" spans="1:8">
      <c r="C365" s="442"/>
      <c r="D365" s="442"/>
      <c r="E365" s="442"/>
      <c r="F365" s="442"/>
      <c r="G365" s="442"/>
    </row>
    <row r="366" spans="1:8">
      <c r="C366" s="442"/>
      <c r="D366" s="442"/>
      <c r="E366" s="442"/>
      <c r="F366" s="442"/>
      <c r="G366" s="442"/>
    </row>
    <row r="367" spans="1:8">
      <c r="C367" s="442"/>
      <c r="D367" s="442"/>
      <c r="E367" s="442"/>
      <c r="F367" s="442"/>
      <c r="G367" s="442"/>
    </row>
    <row r="368" spans="1:8">
      <c r="C368" s="442"/>
      <c r="D368" s="442"/>
      <c r="E368" s="442"/>
      <c r="F368" s="442"/>
      <c r="G368" s="442"/>
    </row>
    <row r="369" spans="3:7">
      <c r="C369" s="442"/>
      <c r="D369" s="442"/>
      <c r="E369" s="442"/>
      <c r="F369" s="442"/>
      <c r="G369" s="442"/>
    </row>
    <row r="370" spans="3:7">
      <c r="C370" s="442"/>
      <c r="D370" s="442"/>
      <c r="E370" s="442"/>
      <c r="F370" s="442"/>
      <c r="G370" s="442"/>
    </row>
    <row r="371" spans="3:7">
      <c r="C371" s="442"/>
      <c r="D371" s="442"/>
      <c r="E371" s="442"/>
      <c r="F371" s="442"/>
      <c r="G371" s="442"/>
    </row>
    <row r="372" spans="3:7">
      <c r="C372" s="442"/>
      <c r="D372" s="442"/>
      <c r="E372" s="442"/>
      <c r="F372" s="442"/>
      <c r="G372" s="442"/>
    </row>
    <row r="373" spans="3:7">
      <c r="C373" s="442"/>
      <c r="D373" s="442"/>
      <c r="E373" s="442"/>
      <c r="F373" s="442"/>
      <c r="G373" s="442"/>
    </row>
    <row r="374" spans="3:7">
      <c r="C374" s="442"/>
      <c r="D374" s="442"/>
      <c r="E374" s="442"/>
      <c r="F374" s="442"/>
      <c r="G374" s="442"/>
    </row>
    <row r="375" spans="3:7">
      <c r="C375" s="442"/>
      <c r="D375" s="442"/>
      <c r="E375" s="442"/>
      <c r="F375" s="442"/>
      <c r="G375" s="442"/>
    </row>
    <row r="376" spans="3:7">
      <c r="C376" s="442"/>
      <c r="D376" s="442"/>
      <c r="E376" s="442"/>
      <c r="F376" s="442"/>
      <c r="G376" s="442"/>
    </row>
    <row r="377" spans="3:7">
      <c r="C377" s="442"/>
      <c r="D377" s="442"/>
      <c r="E377" s="442"/>
      <c r="F377" s="442"/>
      <c r="G377" s="442"/>
    </row>
    <row r="378" spans="3:7">
      <c r="C378" s="442"/>
      <c r="D378" s="442"/>
      <c r="E378" s="442"/>
      <c r="F378" s="442"/>
      <c r="G378" s="442"/>
    </row>
    <row r="379" spans="3:7">
      <c r="C379" s="442"/>
      <c r="D379" s="442"/>
      <c r="E379" s="442"/>
      <c r="F379" s="442"/>
      <c r="G379" s="442"/>
    </row>
    <row r="380" spans="3:7">
      <c r="C380" s="442"/>
      <c r="D380" s="442"/>
      <c r="E380" s="442"/>
      <c r="F380" s="442"/>
      <c r="G380" s="442"/>
    </row>
    <row r="381" spans="3:7">
      <c r="C381" s="442"/>
      <c r="D381" s="442"/>
      <c r="E381" s="442"/>
      <c r="F381" s="442"/>
      <c r="G381" s="442"/>
    </row>
    <row r="382" spans="3:7">
      <c r="C382" s="442"/>
      <c r="D382" s="442"/>
      <c r="E382" s="442"/>
      <c r="F382" s="442"/>
      <c r="G382" s="442"/>
    </row>
    <row r="383" spans="3:7">
      <c r="C383" s="442"/>
      <c r="D383" s="442"/>
      <c r="E383" s="442"/>
      <c r="F383" s="442"/>
      <c r="G383" s="442"/>
    </row>
    <row r="384" spans="3:7">
      <c r="C384" s="442"/>
      <c r="D384" s="442"/>
      <c r="E384" s="442"/>
      <c r="F384" s="442"/>
      <c r="G384" s="442"/>
    </row>
    <row r="385" spans="3:7">
      <c r="C385" s="442"/>
      <c r="D385" s="442"/>
      <c r="E385" s="442"/>
      <c r="F385" s="442"/>
      <c r="G385" s="442"/>
    </row>
    <row r="386" spans="3:7">
      <c r="C386" s="442"/>
      <c r="D386" s="442"/>
      <c r="E386" s="442"/>
      <c r="F386" s="442"/>
      <c r="G386" s="442"/>
    </row>
    <row r="387" spans="3:7">
      <c r="C387" s="442"/>
      <c r="D387" s="442"/>
      <c r="E387" s="442"/>
      <c r="F387" s="442"/>
      <c r="G387" s="442"/>
    </row>
    <row r="388" spans="3:7">
      <c r="C388" s="442"/>
      <c r="D388" s="442"/>
      <c r="E388" s="442"/>
      <c r="F388" s="442"/>
      <c r="G388" s="442"/>
    </row>
    <row r="389" spans="3:7">
      <c r="C389" s="442"/>
      <c r="D389" s="442"/>
      <c r="E389" s="442"/>
      <c r="F389" s="442"/>
      <c r="G389" s="442"/>
    </row>
    <row r="390" spans="3:7">
      <c r="C390" s="442"/>
      <c r="D390" s="442"/>
      <c r="E390" s="442"/>
      <c r="F390" s="442"/>
      <c r="G390" s="442"/>
    </row>
    <row r="391" spans="3:7">
      <c r="C391" s="442"/>
      <c r="D391" s="442"/>
      <c r="E391" s="442"/>
      <c r="F391" s="442"/>
      <c r="G391" s="442"/>
    </row>
    <row r="392" spans="3:7">
      <c r="C392" s="442"/>
      <c r="D392" s="442"/>
      <c r="E392" s="442"/>
      <c r="F392" s="442"/>
      <c r="G392" s="442"/>
    </row>
    <row r="393" spans="3:7">
      <c r="C393" s="442"/>
      <c r="D393" s="442"/>
      <c r="E393" s="442"/>
      <c r="F393" s="442"/>
      <c r="G393" s="442"/>
    </row>
    <row r="394" spans="3:7">
      <c r="C394" s="442"/>
      <c r="D394" s="442"/>
      <c r="E394" s="442"/>
      <c r="F394" s="442"/>
      <c r="G394" s="442"/>
    </row>
    <row r="395" spans="3:7">
      <c r="C395" s="442"/>
      <c r="D395" s="442"/>
      <c r="E395" s="442"/>
      <c r="F395" s="442"/>
      <c r="G395" s="442"/>
    </row>
    <row r="396" spans="3:7">
      <c r="C396" s="442"/>
      <c r="D396" s="442"/>
      <c r="E396" s="442"/>
      <c r="F396" s="442"/>
      <c r="G396" s="442"/>
    </row>
    <row r="397" spans="3:7">
      <c r="C397" s="442"/>
      <c r="D397" s="442"/>
      <c r="E397" s="442"/>
      <c r="F397" s="442"/>
      <c r="G397" s="442"/>
    </row>
    <row r="398" spans="3:7">
      <c r="C398" s="442"/>
      <c r="D398" s="442"/>
      <c r="E398" s="442"/>
      <c r="F398" s="442"/>
      <c r="G398" s="442"/>
    </row>
    <row r="399" spans="3:7">
      <c r="C399" s="442"/>
      <c r="D399" s="442"/>
      <c r="E399" s="442"/>
      <c r="F399" s="442"/>
      <c r="G399" s="442"/>
    </row>
    <row r="400" spans="3:7">
      <c r="C400" s="442"/>
      <c r="D400" s="442"/>
      <c r="E400" s="442"/>
      <c r="F400" s="442"/>
      <c r="G400" s="442"/>
    </row>
    <row r="401" spans="3:7">
      <c r="C401" s="442"/>
      <c r="D401" s="442"/>
      <c r="E401" s="442"/>
      <c r="F401" s="442"/>
      <c r="G401" s="442"/>
    </row>
    <row r="402" spans="3:7">
      <c r="C402" s="442"/>
      <c r="D402" s="442"/>
      <c r="E402" s="442"/>
      <c r="F402" s="442"/>
      <c r="G402" s="442"/>
    </row>
    <row r="403" spans="3:7">
      <c r="C403" s="442"/>
      <c r="D403" s="442"/>
      <c r="E403" s="442"/>
      <c r="F403" s="442"/>
      <c r="G403" s="442"/>
    </row>
    <row r="404" spans="3:7">
      <c r="C404" s="442"/>
      <c r="D404" s="442"/>
      <c r="E404" s="442"/>
      <c r="F404" s="442"/>
      <c r="G404" s="442"/>
    </row>
    <row r="405" spans="3:7">
      <c r="C405" s="442"/>
      <c r="D405" s="442"/>
      <c r="E405" s="442"/>
      <c r="F405" s="442"/>
      <c r="G405" s="442"/>
    </row>
    <row r="406" spans="3:7">
      <c r="C406" s="442"/>
      <c r="D406" s="442"/>
      <c r="E406" s="442"/>
      <c r="F406" s="442"/>
      <c r="G406" s="442"/>
    </row>
    <row r="407" spans="3:7">
      <c r="C407" s="442"/>
      <c r="D407" s="442"/>
      <c r="E407" s="442"/>
      <c r="F407" s="442"/>
      <c r="G407" s="442"/>
    </row>
    <row r="408" spans="3:7">
      <c r="C408" s="442"/>
      <c r="D408" s="442"/>
      <c r="E408" s="442"/>
      <c r="F408" s="442"/>
      <c r="G408" s="442"/>
    </row>
    <row r="409" spans="3:7">
      <c r="C409" s="442"/>
      <c r="D409" s="442"/>
      <c r="E409" s="442"/>
      <c r="F409" s="442"/>
      <c r="G409" s="442"/>
    </row>
    <row r="410" spans="3:7">
      <c r="C410" s="442"/>
      <c r="D410" s="442"/>
      <c r="E410" s="442"/>
      <c r="F410" s="442"/>
      <c r="G410" s="442"/>
    </row>
    <row r="411" spans="3:7">
      <c r="C411" s="442"/>
      <c r="D411" s="442"/>
      <c r="E411" s="442"/>
      <c r="F411" s="442"/>
      <c r="G411" s="442"/>
    </row>
    <row r="412" spans="3:7">
      <c r="C412" s="442"/>
      <c r="D412" s="442"/>
      <c r="E412" s="442"/>
      <c r="F412" s="442"/>
      <c r="G412" s="442"/>
    </row>
    <row r="413" spans="3:7">
      <c r="C413" s="442"/>
      <c r="D413" s="442"/>
      <c r="E413" s="442"/>
      <c r="F413" s="442"/>
      <c r="G413" s="442"/>
    </row>
    <row r="414" spans="3:7">
      <c r="C414" s="442"/>
      <c r="D414" s="442"/>
      <c r="E414" s="442"/>
      <c r="F414" s="442"/>
      <c r="G414" s="442"/>
    </row>
    <row r="415" spans="3:7">
      <c r="C415" s="442"/>
      <c r="D415" s="442"/>
      <c r="E415" s="442"/>
      <c r="F415" s="442"/>
      <c r="G415" s="442"/>
    </row>
    <row r="416" spans="3:7">
      <c r="C416" s="442"/>
      <c r="D416" s="442"/>
      <c r="E416" s="442"/>
      <c r="F416" s="442"/>
      <c r="G416" s="442"/>
    </row>
    <row r="417" spans="3:7">
      <c r="C417" s="442"/>
      <c r="D417" s="442"/>
      <c r="E417" s="442"/>
      <c r="F417" s="442"/>
      <c r="G417" s="442"/>
    </row>
    <row r="418" spans="3:7">
      <c r="C418" s="442"/>
      <c r="D418" s="442"/>
      <c r="E418" s="442"/>
      <c r="F418" s="442"/>
      <c r="G418" s="442"/>
    </row>
    <row r="419" spans="3:7">
      <c r="C419" s="442"/>
      <c r="D419" s="442"/>
      <c r="E419" s="442"/>
      <c r="F419" s="442"/>
      <c r="G419" s="442"/>
    </row>
    <row r="420" spans="3:7">
      <c r="C420" s="442"/>
      <c r="D420" s="442"/>
      <c r="E420" s="442"/>
      <c r="F420" s="442"/>
      <c r="G420" s="442"/>
    </row>
    <row r="421" spans="3:7">
      <c r="C421" s="442"/>
      <c r="D421" s="442"/>
      <c r="E421" s="442"/>
      <c r="F421" s="442"/>
      <c r="G421" s="442"/>
    </row>
    <row r="422" spans="3:7">
      <c r="C422" s="442"/>
      <c r="D422" s="442"/>
      <c r="E422" s="442"/>
      <c r="F422" s="442"/>
      <c r="G422" s="442"/>
    </row>
    <row r="423" spans="3:7">
      <c r="C423" s="442"/>
      <c r="D423" s="442"/>
      <c r="E423" s="442"/>
      <c r="F423" s="442"/>
      <c r="G423" s="442"/>
    </row>
    <row r="424" spans="3:7">
      <c r="C424" s="442"/>
      <c r="D424" s="442"/>
      <c r="E424" s="442"/>
      <c r="F424" s="442"/>
      <c r="G424" s="442"/>
    </row>
    <row r="425" spans="3:7">
      <c r="C425" s="442"/>
      <c r="D425" s="442"/>
      <c r="E425" s="442"/>
      <c r="F425" s="442"/>
      <c r="G425" s="442"/>
    </row>
    <row r="426" spans="3:7">
      <c r="C426" s="442"/>
      <c r="D426" s="442"/>
      <c r="E426" s="442"/>
      <c r="F426" s="442"/>
      <c r="G426" s="442"/>
    </row>
    <row r="427" spans="3:7">
      <c r="C427" s="442"/>
      <c r="D427" s="442"/>
      <c r="E427" s="442"/>
      <c r="F427" s="442"/>
      <c r="G427" s="442"/>
    </row>
    <row r="428" spans="3:7">
      <c r="C428" s="442"/>
      <c r="D428" s="442"/>
      <c r="E428" s="442"/>
      <c r="F428" s="442"/>
      <c r="G428" s="442"/>
    </row>
    <row r="429" spans="3:7">
      <c r="C429" s="442"/>
      <c r="D429" s="442"/>
      <c r="E429" s="442"/>
      <c r="F429" s="442"/>
      <c r="G429" s="442"/>
    </row>
    <row r="430" spans="3:7">
      <c r="C430" s="442"/>
      <c r="D430" s="442"/>
      <c r="E430" s="442"/>
      <c r="F430" s="442"/>
      <c r="G430" s="442"/>
    </row>
    <row r="431" spans="3:7">
      <c r="C431" s="442"/>
      <c r="D431" s="442"/>
      <c r="E431" s="442"/>
      <c r="F431" s="442"/>
      <c r="G431" s="442"/>
    </row>
    <row r="432" spans="3:7">
      <c r="C432" s="442"/>
      <c r="D432" s="442"/>
      <c r="E432" s="442"/>
      <c r="F432" s="442"/>
      <c r="G432" s="442"/>
    </row>
    <row r="433" spans="3:7">
      <c r="C433" s="442"/>
      <c r="D433" s="442"/>
      <c r="E433" s="442"/>
      <c r="F433" s="442"/>
      <c r="G433" s="442"/>
    </row>
    <row r="434" spans="3:7">
      <c r="C434" s="442"/>
      <c r="D434" s="442"/>
      <c r="E434" s="442"/>
      <c r="F434" s="442"/>
      <c r="G434" s="442"/>
    </row>
    <row r="435" spans="3:7">
      <c r="C435" s="442"/>
      <c r="D435" s="442"/>
      <c r="E435" s="442"/>
      <c r="F435" s="442"/>
      <c r="G435" s="442"/>
    </row>
    <row r="436" spans="3:7">
      <c r="C436" s="442"/>
      <c r="D436" s="442"/>
      <c r="E436" s="442"/>
      <c r="F436" s="442"/>
      <c r="G436" s="442"/>
    </row>
    <row r="437" spans="3:7">
      <c r="C437" s="442"/>
      <c r="D437" s="442"/>
      <c r="E437" s="442"/>
      <c r="F437" s="442"/>
      <c r="G437" s="442"/>
    </row>
    <row r="438" spans="3:7">
      <c r="C438" s="442"/>
      <c r="D438" s="442"/>
      <c r="E438" s="442"/>
      <c r="F438" s="442"/>
      <c r="G438" s="442"/>
    </row>
    <row r="439" spans="3:7">
      <c r="C439" s="442"/>
      <c r="D439" s="442"/>
      <c r="E439" s="442"/>
      <c r="F439" s="442"/>
      <c r="G439" s="442"/>
    </row>
    <row r="440" spans="3:7">
      <c r="C440" s="442"/>
      <c r="D440" s="442"/>
      <c r="E440" s="442"/>
      <c r="F440" s="442"/>
      <c r="G440" s="442"/>
    </row>
    <row r="441" spans="3:7">
      <c r="C441" s="442"/>
      <c r="D441" s="442"/>
      <c r="E441" s="442"/>
      <c r="F441" s="442"/>
      <c r="G441" s="442"/>
    </row>
    <row r="442" spans="3:7">
      <c r="C442" s="442"/>
      <c r="D442" s="442"/>
      <c r="E442" s="442"/>
      <c r="F442" s="442"/>
      <c r="G442" s="442"/>
    </row>
    <row r="443" spans="3:7">
      <c r="C443" s="442"/>
      <c r="D443" s="442"/>
      <c r="E443" s="442"/>
      <c r="F443" s="442"/>
      <c r="G443" s="442"/>
    </row>
    <row r="444" spans="3:7">
      <c r="C444" s="442"/>
      <c r="D444" s="442"/>
      <c r="E444" s="442"/>
      <c r="F444" s="442"/>
      <c r="G444" s="442"/>
    </row>
    <row r="445" spans="3:7">
      <c r="C445" s="442"/>
      <c r="D445" s="442"/>
      <c r="E445" s="442"/>
      <c r="F445" s="442"/>
      <c r="G445" s="442"/>
    </row>
    <row r="446" spans="3:7">
      <c r="C446" s="442"/>
      <c r="D446" s="442"/>
      <c r="E446" s="442"/>
      <c r="F446" s="442"/>
      <c r="G446" s="442"/>
    </row>
    <row r="447" spans="3:7">
      <c r="C447" s="442"/>
      <c r="D447" s="442"/>
      <c r="E447" s="442"/>
      <c r="F447" s="442"/>
      <c r="G447" s="442"/>
    </row>
    <row r="448" spans="3:7">
      <c r="C448" s="442"/>
      <c r="D448" s="442"/>
      <c r="E448" s="442"/>
      <c r="F448" s="442"/>
      <c r="G448" s="442"/>
    </row>
    <row r="449" spans="3:7">
      <c r="C449" s="442"/>
      <c r="D449" s="442"/>
      <c r="E449" s="442"/>
      <c r="F449" s="442"/>
      <c r="G449" s="442"/>
    </row>
    <row r="450" spans="3:7">
      <c r="C450" s="442"/>
      <c r="D450" s="442"/>
      <c r="E450" s="442"/>
      <c r="F450" s="442"/>
      <c r="G450" s="442"/>
    </row>
    <row r="451" spans="3:7">
      <c r="C451" s="442"/>
      <c r="D451" s="442"/>
      <c r="E451" s="442"/>
      <c r="F451" s="442"/>
      <c r="G451" s="442"/>
    </row>
    <row r="452" spans="3:7">
      <c r="C452" s="442"/>
      <c r="D452" s="442"/>
      <c r="E452" s="442"/>
      <c r="F452" s="442"/>
      <c r="G452" s="442"/>
    </row>
    <row r="453" spans="3:7">
      <c r="C453" s="442"/>
      <c r="D453" s="442"/>
      <c r="E453" s="442"/>
      <c r="F453" s="442"/>
      <c r="G453" s="442"/>
    </row>
    <row r="454" spans="3:7">
      <c r="C454" s="442"/>
      <c r="D454" s="442"/>
      <c r="E454" s="442"/>
      <c r="F454" s="442"/>
      <c r="G454" s="442"/>
    </row>
    <row r="455" spans="3:7">
      <c r="C455" s="442"/>
      <c r="D455" s="442"/>
      <c r="E455" s="442"/>
      <c r="F455" s="442"/>
      <c r="G455" s="442"/>
    </row>
    <row r="456" spans="3:7">
      <c r="C456" s="442"/>
      <c r="D456" s="442"/>
      <c r="E456" s="442"/>
      <c r="F456" s="442"/>
      <c r="G456" s="442"/>
    </row>
    <row r="457" spans="3:7">
      <c r="C457" s="442"/>
      <c r="D457" s="442"/>
      <c r="E457" s="442"/>
      <c r="F457" s="442"/>
      <c r="G457" s="442"/>
    </row>
    <row r="458" spans="3:7">
      <c r="C458" s="442"/>
      <c r="D458" s="442"/>
      <c r="E458" s="442"/>
      <c r="F458" s="442"/>
      <c r="G458" s="442"/>
    </row>
    <row r="459" spans="3:7">
      <c r="C459" s="442"/>
      <c r="D459" s="442"/>
      <c r="E459" s="442"/>
      <c r="F459" s="442"/>
      <c r="G459" s="442"/>
    </row>
    <row r="460" spans="3:7">
      <c r="C460" s="442"/>
      <c r="D460" s="442"/>
      <c r="E460" s="442"/>
      <c r="F460" s="442"/>
      <c r="G460" s="442"/>
    </row>
    <row r="461" spans="3:7">
      <c r="C461" s="442"/>
      <c r="D461" s="442"/>
      <c r="E461" s="442"/>
      <c r="F461" s="442"/>
      <c r="G461" s="442"/>
    </row>
    <row r="462" spans="3:7">
      <c r="C462" s="442"/>
      <c r="D462" s="442"/>
      <c r="E462" s="442"/>
      <c r="F462" s="442"/>
      <c r="G462" s="442"/>
    </row>
    <row r="463" spans="3:7">
      <c r="C463" s="442"/>
      <c r="D463" s="442"/>
      <c r="E463" s="442"/>
      <c r="F463" s="442"/>
      <c r="G463" s="442"/>
    </row>
    <row r="464" spans="3:7">
      <c r="C464" s="442"/>
      <c r="D464" s="442"/>
      <c r="E464" s="442"/>
      <c r="F464" s="442"/>
      <c r="G464" s="442"/>
    </row>
    <row r="465" spans="3:7">
      <c r="C465" s="442"/>
      <c r="D465" s="442"/>
      <c r="E465" s="442"/>
      <c r="F465" s="442"/>
      <c r="G465" s="442"/>
    </row>
    <row r="466" spans="3:7">
      <c r="C466" s="442"/>
      <c r="D466" s="442"/>
      <c r="E466" s="442"/>
      <c r="F466" s="442"/>
      <c r="G466" s="442"/>
    </row>
    <row r="467" spans="3:7">
      <c r="C467" s="442"/>
      <c r="D467" s="442"/>
      <c r="E467" s="442"/>
      <c r="F467" s="442"/>
      <c r="G467" s="442"/>
    </row>
    <row r="468" spans="3:7">
      <c r="C468" s="442"/>
      <c r="D468" s="442"/>
      <c r="E468" s="442"/>
      <c r="F468" s="442"/>
      <c r="G468" s="442"/>
    </row>
    <row r="469" spans="3:7">
      <c r="C469" s="442"/>
      <c r="D469" s="442"/>
      <c r="E469" s="442"/>
      <c r="F469" s="442"/>
      <c r="G469" s="442"/>
    </row>
    <row r="470" spans="3:7">
      <c r="C470" s="442"/>
      <c r="D470" s="442"/>
      <c r="E470" s="442"/>
      <c r="F470" s="442"/>
      <c r="G470" s="442"/>
    </row>
    <row r="471" spans="3:7">
      <c r="C471" s="442"/>
      <c r="D471" s="442"/>
      <c r="E471" s="442"/>
      <c r="F471" s="442"/>
      <c r="G471" s="442"/>
    </row>
    <row r="472" spans="3:7">
      <c r="C472" s="442"/>
      <c r="D472" s="442"/>
      <c r="E472" s="442"/>
      <c r="F472" s="442"/>
      <c r="G472" s="442"/>
    </row>
    <row r="473" spans="3:7">
      <c r="C473" s="442"/>
      <c r="D473" s="442"/>
      <c r="E473" s="442"/>
      <c r="F473" s="442"/>
      <c r="G473" s="442"/>
    </row>
    <row r="474" spans="3:7">
      <c r="C474" s="442"/>
      <c r="D474" s="442"/>
      <c r="E474" s="442"/>
      <c r="F474" s="442"/>
      <c r="G474" s="442"/>
    </row>
    <row r="475" spans="3:7">
      <c r="C475" s="442"/>
      <c r="D475" s="442"/>
      <c r="E475" s="442"/>
      <c r="F475" s="442"/>
      <c r="G475" s="442"/>
    </row>
    <row r="476" spans="3:7">
      <c r="C476" s="442"/>
      <c r="D476" s="442"/>
      <c r="E476" s="442"/>
      <c r="F476" s="442"/>
      <c r="G476" s="442"/>
    </row>
    <row r="477" spans="3:7">
      <c r="C477" s="442"/>
      <c r="D477" s="442"/>
      <c r="E477" s="442"/>
      <c r="F477" s="442"/>
      <c r="G477" s="442"/>
    </row>
    <row r="478" spans="3:7">
      <c r="C478" s="442"/>
      <c r="D478" s="442"/>
      <c r="E478" s="442"/>
      <c r="F478" s="442"/>
      <c r="G478" s="442"/>
    </row>
    <row r="479" spans="3:7">
      <c r="C479" s="442"/>
      <c r="D479" s="442"/>
      <c r="E479" s="442"/>
      <c r="F479" s="442"/>
      <c r="G479" s="442"/>
    </row>
    <row r="480" spans="3:7">
      <c r="C480" s="442"/>
      <c r="D480" s="442"/>
      <c r="E480" s="442"/>
      <c r="F480" s="442"/>
      <c r="G480" s="442"/>
    </row>
    <row r="481" spans="3:7">
      <c r="C481" s="442"/>
      <c r="D481" s="442"/>
      <c r="E481" s="442"/>
      <c r="F481" s="442"/>
      <c r="G481" s="442"/>
    </row>
    <row r="482" spans="3:7">
      <c r="C482" s="442"/>
      <c r="D482" s="442"/>
      <c r="E482" s="442"/>
      <c r="F482" s="442"/>
      <c r="G482" s="442"/>
    </row>
    <row r="483" spans="3:7">
      <c r="C483" s="442"/>
      <c r="D483" s="442"/>
      <c r="E483" s="442"/>
      <c r="F483" s="442"/>
      <c r="G483" s="442"/>
    </row>
    <row r="484" spans="3:7">
      <c r="C484" s="442"/>
      <c r="D484" s="442"/>
      <c r="E484" s="442"/>
      <c r="F484" s="442"/>
      <c r="G484" s="442"/>
    </row>
    <row r="485" spans="3:7">
      <c r="C485" s="442"/>
      <c r="D485" s="442"/>
      <c r="E485" s="442"/>
      <c r="F485" s="442"/>
      <c r="G485" s="442"/>
    </row>
    <row r="486" spans="3:7">
      <c r="C486" s="442"/>
      <c r="D486" s="442"/>
      <c r="E486" s="442"/>
      <c r="F486" s="442"/>
      <c r="G486" s="442"/>
    </row>
    <row r="487" spans="3:7">
      <c r="C487" s="442"/>
      <c r="D487" s="442"/>
      <c r="E487" s="442"/>
      <c r="F487" s="442"/>
      <c r="G487" s="442"/>
    </row>
    <row r="488" spans="3:7">
      <c r="C488" s="442"/>
      <c r="D488" s="442"/>
      <c r="E488" s="442"/>
      <c r="F488" s="442"/>
      <c r="G488" s="442"/>
    </row>
    <row r="489" spans="3:7">
      <c r="C489" s="442"/>
      <c r="D489" s="442"/>
      <c r="E489" s="442"/>
      <c r="F489" s="442"/>
      <c r="G489" s="442"/>
    </row>
    <row r="490" spans="3:7">
      <c r="C490" s="442"/>
      <c r="D490" s="442"/>
      <c r="E490" s="442"/>
      <c r="F490" s="442"/>
      <c r="G490" s="442"/>
    </row>
    <row r="491" spans="3:7">
      <c r="C491" s="442"/>
      <c r="D491" s="442"/>
      <c r="E491" s="442"/>
      <c r="F491" s="442"/>
      <c r="G491" s="442"/>
    </row>
    <row r="492" spans="3:7">
      <c r="C492" s="442"/>
      <c r="D492" s="442"/>
      <c r="E492" s="442"/>
      <c r="F492" s="442"/>
      <c r="G492" s="442"/>
    </row>
    <row r="493" spans="3:7">
      <c r="C493" s="442"/>
      <c r="D493" s="442"/>
      <c r="E493" s="442"/>
      <c r="F493" s="442"/>
      <c r="G493" s="442"/>
    </row>
    <row r="494" spans="3:7">
      <c r="C494" s="442"/>
      <c r="D494" s="442"/>
      <c r="E494" s="442"/>
      <c r="F494" s="442"/>
      <c r="G494" s="442"/>
    </row>
    <row r="495" spans="3:7">
      <c r="C495" s="442"/>
      <c r="D495" s="442"/>
      <c r="E495" s="442"/>
      <c r="F495" s="442"/>
      <c r="G495" s="442"/>
    </row>
    <row r="496" spans="3:7">
      <c r="C496" s="442"/>
      <c r="D496" s="442"/>
      <c r="E496" s="442"/>
      <c r="F496" s="442"/>
      <c r="G496" s="442"/>
    </row>
    <row r="497" spans="3:7">
      <c r="C497" s="442"/>
      <c r="D497" s="442"/>
      <c r="E497" s="442"/>
      <c r="F497" s="442"/>
      <c r="G497" s="442"/>
    </row>
    <row r="498" spans="3:7">
      <c r="C498" s="442"/>
      <c r="D498" s="442"/>
      <c r="E498" s="442"/>
      <c r="F498" s="442"/>
      <c r="G498" s="442"/>
    </row>
    <row r="499" spans="3:7">
      <c r="C499" s="442"/>
      <c r="D499" s="442"/>
      <c r="E499" s="442"/>
      <c r="F499" s="442"/>
      <c r="G499" s="442"/>
    </row>
    <row r="500" spans="3:7">
      <c r="C500" s="442"/>
      <c r="D500" s="442"/>
      <c r="E500" s="442"/>
      <c r="F500" s="442"/>
      <c r="G500" s="442"/>
    </row>
    <row r="501" spans="3:7">
      <c r="C501" s="442"/>
      <c r="D501" s="442"/>
      <c r="E501" s="442"/>
      <c r="F501" s="442"/>
      <c r="G501" s="442"/>
    </row>
    <row r="502" spans="3:7">
      <c r="C502" s="442"/>
      <c r="D502" s="442"/>
      <c r="E502" s="442"/>
      <c r="F502" s="442"/>
      <c r="G502" s="442"/>
    </row>
    <row r="503" spans="3:7">
      <c r="C503" s="442"/>
      <c r="D503" s="442"/>
      <c r="E503" s="442"/>
      <c r="F503" s="442"/>
      <c r="G503" s="442"/>
    </row>
    <row r="504" spans="3:7">
      <c r="C504" s="442"/>
      <c r="D504" s="442"/>
      <c r="E504" s="442"/>
      <c r="F504" s="442"/>
      <c r="G504" s="442"/>
    </row>
    <row r="505" spans="3:7">
      <c r="C505" s="442"/>
      <c r="D505" s="442"/>
      <c r="E505" s="442"/>
      <c r="F505" s="442"/>
      <c r="G505" s="442"/>
    </row>
    <row r="506" spans="3:7">
      <c r="C506" s="442"/>
      <c r="D506" s="442"/>
      <c r="E506" s="442"/>
      <c r="F506" s="442"/>
      <c r="G506" s="442"/>
    </row>
    <row r="507" spans="3:7">
      <c r="C507" s="442"/>
      <c r="D507" s="442"/>
      <c r="E507" s="442"/>
      <c r="F507" s="442"/>
      <c r="G507" s="442"/>
    </row>
    <row r="508" spans="3:7">
      <c r="C508" s="442"/>
      <c r="D508" s="442"/>
      <c r="E508" s="442"/>
      <c r="F508" s="442"/>
      <c r="G508" s="442"/>
    </row>
    <row r="509" spans="3:7">
      <c r="C509" s="442"/>
      <c r="D509" s="442"/>
      <c r="E509" s="442"/>
      <c r="F509" s="442"/>
      <c r="G509" s="442"/>
    </row>
    <row r="510" spans="3:7">
      <c r="C510" s="442"/>
      <c r="D510" s="442"/>
      <c r="E510" s="442"/>
      <c r="F510" s="442"/>
      <c r="G510" s="442"/>
    </row>
    <row r="511" spans="3:7">
      <c r="C511" s="442"/>
      <c r="D511" s="442"/>
      <c r="E511" s="442"/>
      <c r="F511" s="442"/>
      <c r="G511" s="442"/>
    </row>
    <row r="512" spans="3:7">
      <c r="C512" s="442"/>
      <c r="D512" s="442"/>
      <c r="E512" s="442"/>
      <c r="F512" s="442"/>
      <c r="G512" s="442"/>
    </row>
    <row r="513" spans="3:7">
      <c r="C513" s="442"/>
      <c r="D513" s="442"/>
      <c r="E513" s="442"/>
      <c r="F513" s="442"/>
      <c r="G513" s="442"/>
    </row>
    <row r="514" spans="3:7">
      <c r="C514" s="442"/>
      <c r="D514" s="442"/>
      <c r="E514" s="442"/>
      <c r="F514" s="442"/>
      <c r="G514" s="442"/>
    </row>
    <row r="515" spans="3:7">
      <c r="C515" s="442"/>
      <c r="D515" s="442"/>
      <c r="E515" s="442"/>
      <c r="F515" s="442"/>
      <c r="G515" s="442"/>
    </row>
    <row r="516" spans="3:7">
      <c r="C516" s="442"/>
      <c r="D516" s="442"/>
      <c r="E516" s="442"/>
      <c r="F516" s="442"/>
      <c r="G516" s="442"/>
    </row>
    <row r="517" spans="3:7">
      <c r="C517" s="442"/>
      <c r="D517" s="442"/>
      <c r="E517" s="442"/>
      <c r="F517" s="442"/>
      <c r="G517" s="442"/>
    </row>
    <row r="518" spans="3:7">
      <c r="C518" s="442"/>
      <c r="D518" s="442"/>
      <c r="E518" s="442"/>
      <c r="F518" s="442"/>
      <c r="G518" s="442"/>
    </row>
    <row r="519" spans="3:7">
      <c r="C519" s="442"/>
      <c r="D519" s="442"/>
      <c r="E519" s="442"/>
      <c r="F519" s="442"/>
      <c r="G519" s="442"/>
    </row>
    <row r="520" spans="3:7">
      <c r="C520" s="442"/>
      <c r="D520" s="442"/>
      <c r="E520" s="442"/>
      <c r="F520" s="442"/>
      <c r="G520" s="442"/>
    </row>
    <row r="521" spans="3:7">
      <c r="C521" s="442"/>
      <c r="D521" s="442"/>
      <c r="E521" s="442"/>
      <c r="F521" s="442"/>
      <c r="G521" s="442"/>
    </row>
    <row r="522" spans="3:7">
      <c r="C522" s="442"/>
      <c r="D522" s="442"/>
      <c r="E522" s="442"/>
      <c r="F522" s="442"/>
      <c r="G522" s="442"/>
    </row>
    <row r="523" spans="3:7">
      <c r="C523" s="442"/>
      <c r="D523" s="442"/>
      <c r="E523" s="442"/>
      <c r="F523" s="442"/>
      <c r="G523" s="442"/>
    </row>
    <row r="524" spans="3:7">
      <c r="C524" s="442"/>
      <c r="D524" s="442"/>
      <c r="E524" s="442"/>
      <c r="F524" s="442"/>
      <c r="G524" s="442"/>
    </row>
    <row r="525" spans="3:7">
      <c r="C525" s="442"/>
      <c r="D525" s="442"/>
      <c r="E525" s="442"/>
      <c r="F525" s="442"/>
      <c r="G525" s="442"/>
    </row>
    <row r="526" spans="3:7">
      <c r="C526" s="442"/>
      <c r="D526" s="442"/>
      <c r="E526" s="442"/>
      <c r="F526" s="442"/>
      <c r="G526" s="442"/>
    </row>
    <row r="527" spans="3:7">
      <c r="C527" s="442"/>
      <c r="D527" s="442"/>
      <c r="E527" s="442"/>
      <c r="F527" s="442"/>
      <c r="G527" s="442"/>
    </row>
    <row r="528" spans="3:7">
      <c r="C528" s="442"/>
      <c r="D528" s="442"/>
      <c r="E528" s="442"/>
      <c r="F528" s="442"/>
      <c r="G528" s="442"/>
    </row>
    <row r="529" spans="3:7">
      <c r="C529" s="442"/>
      <c r="D529" s="442"/>
      <c r="E529" s="442"/>
      <c r="F529" s="442"/>
      <c r="G529" s="442"/>
    </row>
    <row r="530" spans="3:7">
      <c r="C530" s="442"/>
      <c r="D530" s="442"/>
      <c r="E530" s="442"/>
      <c r="F530" s="442"/>
      <c r="G530" s="442"/>
    </row>
    <row r="531" spans="3:7">
      <c r="C531" s="442"/>
      <c r="D531" s="442"/>
      <c r="E531" s="442"/>
      <c r="F531" s="442"/>
      <c r="G531" s="442"/>
    </row>
    <row r="532" spans="3:7">
      <c r="C532" s="442"/>
      <c r="D532" s="442"/>
      <c r="E532" s="442"/>
      <c r="F532" s="442"/>
      <c r="G532" s="442"/>
    </row>
    <row r="533" spans="3:7">
      <c r="C533" s="442"/>
      <c r="D533" s="442"/>
      <c r="E533" s="442"/>
      <c r="F533" s="442"/>
      <c r="G533" s="442"/>
    </row>
    <row r="534" spans="3:7">
      <c r="C534" s="442"/>
      <c r="D534" s="442"/>
      <c r="E534" s="442"/>
      <c r="F534" s="442"/>
      <c r="G534" s="442"/>
    </row>
    <row r="535" spans="3:7">
      <c r="C535" s="442"/>
      <c r="D535" s="442"/>
      <c r="E535" s="442"/>
      <c r="F535" s="442"/>
      <c r="G535" s="442"/>
    </row>
    <row r="536" spans="3:7">
      <c r="C536" s="442"/>
      <c r="D536" s="442"/>
      <c r="E536" s="442"/>
      <c r="F536" s="442"/>
      <c r="G536" s="442"/>
    </row>
    <row r="537" spans="3:7">
      <c r="C537" s="442"/>
      <c r="D537" s="442"/>
      <c r="E537" s="442"/>
      <c r="F537" s="442"/>
      <c r="G537" s="442"/>
    </row>
    <row r="538" spans="3:7">
      <c r="C538" s="442"/>
      <c r="D538" s="442"/>
      <c r="E538" s="442"/>
      <c r="F538" s="442"/>
      <c r="G538" s="442"/>
    </row>
    <row r="539" spans="3:7">
      <c r="C539" s="442"/>
      <c r="D539" s="442"/>
      <c r="E539" s="442"/>
      <c r="F539" s="442"/>
      <c r="G539" s="442"/>
    </row>
    <row r="540" spans="3:7">
      <c r="C540" s="442"/>
      <c r="D540" s="442"/>
      <c r="E540" s="442"/>
      <c r="F540" s="442"/>
      <c r="G540" s="442"/>
    </row>
    <row r="541" spans="3:7">
      <c r="C541" s="442"/>
      <c r="D541" s="442"/>
      <c r="E541" s="442"/>
      <c r="F541" s="442"/>
      <c r="G541" s="442"/>
    </row>
    <row r="542" spans="3:7">
      <c r="C542" s="442"/>
      <c r="D542" s="442"/>
      <c r="E542" s="442"/>
      <c r="F542" s="442"/>
      <c r="G542" s="442"/>
    </row>
    <row r="543" spans="3:7">
      <c r="C543" s="442"/>
      <c r="D543" s="442"/>
      <c r="E543" s="442"/>
      <c r="F543" s="442"/>
      <c r="G543" s="442"/>
    </row>
    <row r="544" spans="3:7">
      <c r="C544" s="442"/>
      <c r="D544" s="442"/>
      <c r="E544" s="442"/>
      <c r="F544" s="442"/>
      <c r="G544" s="442"/>
    </row>
    <row r="545" spans="3:7">
      <c r="C545" s="442"/>
      <c r="D545" s="442"/>
      <c r="E545" s="442"/>
      <c r="F545" s="442"/>
      <c r="G545" s="442"/>
    </row>
    <row r="546" spans="3:7">
      <c r="C546" s="442"/>
      <c r="D546" s="442"/>
      <c r="E546" s="442"/>
      <c r="F546" s="442"/>
      <c r="G546" s="442"/>
    </row>
    <row r="547" spans="3:7">
      <c r="C547" s="442"/>
      <c r="D547" s="442"/>
      <c r="E547" s="442"/>
      <c r="F547" s="442"/>
      <c r="G547" s="442"/>
    </row>
    <row r="548" spans="3:7">
      <c r="C548" s="442"/>
      <c r="D548" s="442"/>
      <c r="E548" s="442"/>
      <c r="F548" s="442"/>
      <c r="G548" s="442"/>
    </row>
    <row r="549" spans="3:7">
      <c r="C549" s="442"/>
      <c r="D549" s="442"/>
      <c r="E549" s="442"/>
      <c r="F549" s="442"/>
      <c r="G549" s="442"/>
    </row>
    <row r="550" spans="3:7">
      <c r="C550" s="442"/>
      <c r="D550" s="442"/>
      <c r="E550" s="442"/>
      <c r="F550" s="442"/>
      <c r="G550" s="442"/>
    </row>
    <row r="551" spans="3:7">
      <c r="C551" s="442"/>
      <c r="D551" s="442"/>
      <c r="E551" s="442"/>
      <c r="F551" s="442"/>
      <c r="G551" s="442"/>
    </row>
    <row r="552" spans="3:7">
      <c r="C552" s="442"/>
      <c r="D552" s="442"/>
      <c r="E552" s="442"/>
      <c r="F552" s="442"/>
      <c r="G552" s="442"/>
    </row>
    <row r="553" spans="3:7">
      <c r="C553" s="442"/>
      <c r="D553" s="442"/>
      <c r="E553" s="442"/>
      <c r="F553" s="442"/>
      <c r="G553" s="442"/>
    </row>
    <row r="554" spans="3:7">
      <c r="C554" s="442"/>
      <c r="D554" s="442"/>
      <c r="E554" s="442"/>
      <c r="F554" s="442"/>
      <c r="G554" s="442"/>
    </row>
    <row r="555" spans="3:7">
      <c r="C555" s="442"/>
      <c r="D555" s="442"/>
      <c r="E555" s="442"/>
      <c r="F555" s="442"/>
      <c r="G555" s="442"/>
    </row>
    <row r="556" spans="3:7">
      <c r="C556" s="442"/>
      <c r="D556" s="442"/>
      <c r="E556" s="442"/>
      <c r="F556" s="442"/>
      <c r="G556" s="442"/>
    </row>
    <row r="557" spans="3:7">
      <c r="C557" s="442"/>
      <c r="D557" s="442"/>
      <c r="E557" s="442"/>
      <c r="F557" s="442"/>
      <c r="G557" s="442"/>
    </row>
    <row r="558" spans="3:7">
      <c r="C558" s="442"/>
      <c r="D558" s="442"/>
      <c r="E558" s="442"/>
      <c r="F558" s="442"/>
      <c r="G558" s="442"/>
    </row>
    <row r="559" spans="3:7">
      <c r="C559" s="442"/>
      <c r="D559" s="442"/>
      <c r="E559" s="442"/>
      <c r="F559" s="442"/>
      <c r="G559" s="442"/>
    </row>
    <row r="560" spans="3:7">
      <c r="C560" s="442"/>
      <c r="D560" s="442"/>
      <c r="E560" s="442"/>
      <c r="F560" s="442"/>
      <c r="G560" s="442"/>
    </row>
    <row r="561" spans="3:7">
      <c r="C561" s="442"/>
      <c r="D561" s="442"/>
      <c r="E561" s="442"/>
      <c r="F561" s="442"/>
      <c r="G561" s="442"/>
    </row>
    <row r="562" spans="3:7">
      <c r="C562" s="442"/>
      <c r="D562" s="442"/>
      <c r="E562" s="442"/>
      <c r="F562" s="442"/>
      <c r="G562" s="442"/>
    </row>
    <row r="563" spans="3:7">
      <c r="C563" s="442"/>
      <c r="D563" s="442"/>
      <c r="E563" s="442"/>
      <c r="F563" s="442"/>
      <c r="G563" s="442"/>
    </row>
    <row r="564" spans="3:7">
      <c r="C564" s="442"/>
      <c r="D564" s="442"/>
      <c r="E564" s="442"/>
      <c r="F564" s="442"/>
      <c r="G564" s="442"/>
    </row>
    <row r="565" spans="3:7">
      <c r="C565" s="442"/>
      <c r="D565" s="442"/>
      <c r="E565" s="442"/>
      <c r="F565" s="442"/>
      <c r="G565" s="442"/>
    </row>
    <row r="566" spans="3:7">
      <c r="C566" s="442"/>
      <c r="D566" s="442"/>
      <c r="E566" s="442"/>
      <c r="F566" s="442"/>
      <c r="G566" s="442"/>
    </row>
    <row r="567" spans="3:7">
      <c r="C567" s="442"/>
      <c r="D567" s="442"/>
      <c r="E567" s="442"/>
      <c r="F567" s="442"/>
      <c r="G567" s="442"/>
    </row>
    <row r="568" spans="3:7">
      <c r="C568" s="442"/>
      <c r="D568" s="442"/>
      <c r="E568" s="442"/>
      <c r="F568" s="442"/>
      <c r="G568" s="442"/>
    </row>
    <row r="569" spans="3:7">
      <c r="C569" s="442"/>
      <c r="D569" s="442"/>
      <c r="E569" s="442"/>
      <c r="F569" s="442"/>
      <c r="G569" s="442"/>
    </row>
    <row r="570" spans="3:7">
      <c r="C570" s="442"/>
      <c r="D570" s="442"/>
      <c r="E570" s="442"/>
      <c r="F570" s="442"/>
      <c r="G570" s="442"/>
    </row>
    <row r="571" spans="3:7">
      <c r="C571" s="442"/>
      <c r="D571" s="442"/>
      <c r="E571" s="442"/>
      <c r="F571" s="442"/>
      <c r="G571" s="442"/>
    </row>
    <row r="572" spans="3:7">
      <c r="C572" s="442"/>
      <c r="D572" s="442"/>
      <c r="E572" s="442"/>
      <c r="F572" s="442"/>
      <c r="G572" s="442"/>
    </row>
    <row r="573" spans="3:7">
      <c r="C573" s="442"/>
      <c r="D573" s="442"/>
      <c r="E573" s="442"/>
      <c r="F573" s="442"/>
      <c r="G573" s="442"/>
    </row>
    <row r="574" spans="3:7">
      <c r="C574" s="442"/>
      <c r="D574" s="442"/>
      <c r="E574" s="442"/>
      <c r="F574" s="442"/>
      <c r="G574" s="442"/>
    </row>
    <row r="575" spans="3:7">
      <c r="C575" s="442"/>
      <c r="D575" s="442"/>
      <c r="E575" s="442"/>
      <c r="F575" s="442"/>
      <c r="G575" s="442"/>
    </row>
    <row r="576" spans="3:7">
      <c r="C576" s="442"/>
      <c r="D576" s="442"/>
      <c r="E576" s="442"/>
      <c r="F576" s="442"/>
      <c r="G576" s="442"/>
    </row>
    <row r="577" spans="3:7">
      <c r="C577" s="442"/>
      <c r="D577" s="442"/>
      <c r="E577" s="442"/>
      <c r="F577" s="442"/>
      <c r="G577" s="442"/>
    </row>
    <row r="578" spans="3:7">
      <c r="C578" s="442"/>
      <c r="D578" s="442"/>
      <c r="E578" s="442"/>
      <c r="F578" s="442"/>
      <c r="G578" s="442"/>
    </row>
    <row r="579" spans="3:7">
      <c r="C579" s="442"/>
      <c r="D579" s="442"/>
      <c r="E579" s="442"/>
      <c r="F579" s="442"/>
      <c r="G579" s="442"/>
    </row>
    <row r="580" spans="3:7">
      <c r="C580" s="442"/>
      <c r="D580" s="442"/>
      <c r="E580" s="442"/>
      <c r="F580" s="442"/>
      <c r="G580" s="442"/>
    </row>
    <row r="581" spans="3:7">
      <c r="C581" s="442"/>
      <c r="D581" s="442"/>
      <c r="E581" s="442"/>
      <c r="F581" s="442"/>
      <c r="G581" s="442"/>
    </row>
    <row r="582" spans="3:7">
      <c r="C582" s="442"/>
      <c r="D582" s="442"/>
      <c r="E582" s="442"/>
      <c r="F582" s="442"/>
      <c r="G582" s="442"/>
    </row>
    <row r="583" spans="3:7">
      <c r="C583" s="442"/>
      <c r="D583" s="442"/>
      <c r="E583" s="442"/>
      <c r="F583" s="442"/>
      <c r="G583" s="442"/>
    </row>
    <row r="584" spans="3:7">
      <c r="C584" s="442"/>
      <c r="D584" s="442"/>
      <c r="E584" s="442"/>
      <c r="F584" s="442"/>
      <c r="G584" s="442"/>
    </row>
    <row r="585" spans="3:7">
      <c r="C585" s="442"/>
      <c r="D585" s="442"/>
      <c r="E585" s="442"/>
      <c r="F585" s="442"/>
      <c r="G585" s="442"/>
    </row>
    <row r="586" spans="3:7">
      <c r="C586" s="442"/>
      <c r="D586" s="442"/>
      <c r="E586" s="442"/>
      <c r="F586" s="442"/>
      <c r="G586" s="442"/>
    </row>
    <row r="587" spans="3:7">
      <c r="C587" s="442"/>
      <c r="D587" s="442"/>
      <c r="E587" s="442"/>
      <c r="F587" s="442"/>
      <c r="G587" s="442"/>
    </row>
    <row r="588" spans="3:7">
      <c r="C588" s="442"/>
      <c r="D588" s="442"/>
      <c r="E588" s="442"/>
      <c r="F588" s="442"/>
      <c r="G588" s="442"/>
    </row>
    <row r="589" spans="3:7">
      <c r="C589" s="442"/>
      <c r="D589" s="442"/>
      <c r="E589" s="442"/>
      <c r="F589" s="442"/>
      <c r="G589" s="442"/>
    </row>
    <row r="590" spans="3:7">
      <c r="C590" s="442"/>
      <c r="D590" s="442"/>
      <c r="E590" s="442"/>
      <c r="F590" s="442"/>
      <c r="G590" s="442"/>
    </row>
    <row r="591" spans="3:7">
      <c r="C591" s="442"/>
      <c r="D591" s="442"/>
      <c r="E591" s="442"/>
      <c r="F591" s="442"/>
      <c r="G591" s="442"/>
    </row>
    <row r="592" spans="3:7">
      <c r="C592" s="442"/>
      <c r="D592" s="442"/>
      <c r="E592" s="442"/>
      <c r="F592" s="442"/>
      <c r="G592" s="442"/>
    </row>
    <row r="593" spans="3:7">
      <c r="C593" s="442"/>
      <c r="D593" s="442"/>
      <c r="E593" s="442"/>
      <c r="F593" s="442"/>
      <c r="G593" s="442"/>
    </row>
    <row r="594" spans="3:7">
      <c r="C594" s="442"/>
      <c r="D594" s="442"/>
      <c r="E594" s="442"/>
      <c r="F594" s="442"/>
      <c r="G594" s="442"/>
    </row>
    <row r="595" spans="3:7">
      <c r="C595" s="442"/>
      <c r="D595" s="442"/>
      <c r="E595" s="442"/>
      <c r="F595" s="442"/>
      <c r="G595" s="442"/>
    </row>
    <row r="596" spans="3:7">
      <c r="C596" s="442"/>
      <c r="D596" s="442"/>
      <c r="E596" s="442"/>
      <c r="F596" s="442"/>
      <c r="G596" s="442"/>
    </row>
    <row r="597" spans="3:7">
      <c r="C597" s="442"/>
      <c r="D597" s="442"/>
      <c r="E597" s="442"/>
      <c r="F597" s="442"/>
      <c r="G597" s="442"/>
    </row>
    <row r="598" spans="3:7">
      <c r="C598" s="442"/>
      <c r="D598" s="442"/>
      <c r="E598" s="442"/>
      <c r="F598" s="442"/>
      <c r="G598" s="442"/>
    </row>
    <row r="599" spans="3:7">
      <c r="C599" s="442"/>
      <c r="D599" s="442"/>
      <c r="E599" s="442"/>
      <c r="F599" s="442"/>
      <c r="G599" s="442"/>
    </row>
    <row r="600" spans="3:7">
      <c r="C600" s="442"/>
      <c r="D600" s="442"/>
      <c r="E600" s="442"/>
      <c r="F600" s="442"/>
      <c r="G600" s="442"/>
    </row>
    <row r="601" spans="3:7">
      <c r="C601" s="442"/>
      <c r="D601" s="442"/>
      <c r="E601" s="442"/>
      <c r="F601" s="442"/>
      <c r="G601" s="442"/>
    </row>
    <row r="602" spans="3:7">
      <c r="C602" s="442"/>
      <c r="D602" s="442"/>
      <c r="E602" s="442"/>
      <c r="F602" s="442"/>
      <c r="G602" s="442"/>
    </row>
    <row r="603" spans="3:7">
      <c r="C603" s="442"/>
      <c r="D603" s="442"/>
      <c r="E603" s="442"/>
      <c r="F603" s="442"/>
      <c r="G603" s="442"/>
    </row>
    <row r="604" spans="3:7">
      <c r="C604" s="442"/>
      <c r="D604" s="442"/>
      <c r="E604" s="442"/>
      <c r="F604" s="442"/>
      <c r="G604" s="442"/>
    </row>
    <row r="605" spans="3:7">
      <c r="C605" s="442"/>
      <c r="D605" s="442"/>
      <c r="E605" s="442"/>
      <c r="F605" s="442"/>
      <c r="G605" s="442"/>
    </row>
    <row r="606" spans="3:7">
      <c r="C606" s="442"/>
      <c r="D606" s="442"/>
      <c r="E606" s="442"/>
      <c r="F606" s="442"/>
      <c r="G606" s="442"/>
    </row>
    <row r="607" spans="3:7">
      <c r="C607" s="442"/>
      <c r="D607" s="442"/>
      <c r="E607" s="442"/>
      <c r="F607" s="442"/>
      <c r="G607" s="442"/>
    </row>
    <row r="608" spans="3:7">
      <c r="C608" s="442"/>
      <c r="D608" s="442"/>
      <c r="E608" s="442"/>
      <c r="F608" s="442"/>
      <c r="G608" s="442"/>
    </row>
    <row r="609" spans="3:7">
      <c r="C609" s="442"/>
      <c r="D609" s="442"/>
      <c r="E609" s="442"/>
      <c r="F609" s="442"/>
      <c r="G609" s="442"/>
    </row>
    <row r="610" spans="3:7">
      <c r="C610" s="442"/>
      <c r="D610" s="442"/>
      <c r="E610" s="442"/>
      <c r="F610" s="442"/>
      <c r="G610" s="442"/>
    </row>
    <row r="611" spans="3:7">
      <c r="C611" s="442"/>
      <c r="D611" s="442"/>
      <c r="E611" s="442"/>
      <c r="F611" s="442"/>
      <c r="G611" s="442"/>
    </row>
    <row r="612" spans="3:7">
      <c r="C612" s="442"/>
      <c r="D612" s="442"/>
      <c r="E612" s="442"/>
      <c r="F612" s="442"/>
      <c r="G612" s="442"/>
    </row>
    <row r="613" spans="3:7">
      <c r="C613" s="442"/>
      <c r="D613" s="442"/>
      <c r="E613" s="442"/>
      <c r="F613" s="442"/>
      <c r="G613" s="442"/>
    </row>
    <row r="614" spans="3:7">
      <c r="C614" s="442"/>
      <c r="D614" s="442"/>
      <c r="E614" s="442"/>
      <c r="F614" s="442"/>
      <c r="G614" s="442"/>
    </row>
    <row r="615" spans="3:7">
      <c r="C615" s="442"/>
      <c r="D615" s="442"/>
      <c r="E615" s="442"/>
      <c r="F615" s="442"/>
      <c r="G615" s="442"/>
    </row>
    <row r="616" spans="3:7">
      <c r="C616" s="442"/>
      <c r="D616" s="442"/>
      <c r="E616" s="442"/>
      <c r="F616" s="442"/>
      <c r="G616" s="442"/>
    </row>
    <row r="617" spans="3:7">
      <c r="C617" s="442"/>
      <c r="D617" s="442"/>
      <c r="E617" s="442"/>
      <c r="F617" s="442"/>
      <c r="G617" s="442"/>
    </row>
    <row r="618" spans="3:7">
      <c r="C618" s="442"/>
      <c r="D618" s="442"/>
      <c r="E618" s="442"/>
      <c r="F618" s="442"/>
      <c r="G618" s="442"/>
    </row>
    <row r="619" spans="3:7">
      <c r="C619" s="442"/>
      <c r="D619" s="442"/>
      <c r="E619" s="442"/>
      <c r="F619" s="442"/>
      <c r="G619" s="442"/>
    </row>
    <row r="620" spans="3:7">
      <c r="C620" s="442"/>
      <c r="D620" s="442"/>
      <c r="E620" s="442"/>
      <c r="F620" s="442"/>
      <c r="G620" s="442"/>
    </row>
    <row r="621" spans="3:7">
      <c r="C621" s="442"/>
      <c r="D621" s="442"/>
      <c r="E621" s="442"/>
      <c r="F621" s="442"/>
      <c r="G621" s="442"/>
    </row>
    <row r="622" spans="3:7">
      <c r="C622" s="442"/>
      <c r="D622" s="442"/>
      <c r="E622" s="442"/>
      <c r="F622" s="442"/>
      <c r="G622" s="442"/>
    </row>
    <row r="623" spans="3:7">
      <c r="C623" s="442"/>
      <c r="D623" s="442"/>
      <c r="E623" s="442"/>
      <c r="F623" s="442"/>
      <c r="G623" s="442"/>
    </row>
    <row r="624" spans="3:7">
      <c r="C624" s="442"/>
      <c r="D624" s="442"/>
      <c r="E624" s="442"/>
      <c r="F624" s="442"/>
      <c r="G624" s="442"/>
    </row>
    <row r="625" spans="3:7">
      <c r="C625" s="442"/>
      <c r="D625" s="442"/>
      <c r="E625" s="442"/>
      <c r="F625" s="442"/>
      <c r="G625" s="442"/>
    </row>
    <row r="626" spans="3:7">
      <c r="C626" s="442"/>
      <c r="D626" s="442"/>
      <c r="E626" s="442"/>
      <c r="F626" s="442"/>
      <c r="G626" s="442"/>
    </row>
    <row r="627" spans="3:7">
      <c r="C627" s="442"/>
      <c r="D627" s="442"/>
      <c r="E627" s="442"/>
      <c r="F627" s="442"/>
      <c r="G627" s="442"/>
    </row>
    <row r="628" spans="3:7">
      <c r="C628" s="442"/>
      <c r="D628" s="442"/>
      <c r="E628" s="442"/>
      <c r="F628" s="442"/>
      <c r="G628" s="442"/>
    </row>
    <row r="629" spans="3:7">
      <c r="C629" s="442"/>
      <c r="D629" s="442"/>
      <c r="E629" s="442"/>
      <c r="F629" s="442"/>
      <c r="G629" s="442"/>
    </row>
    <row r="630" spans="3:7">
      <c r="C630" s="442"/>
      <c r="D630" s="442"/>
      <c r="E630" s="442"/>
      <c r="F630" s="442"/>
      <c r="G630" s="442"/>
    </row>
    <row r="631" spans="3:7">
      <c r="C631" s="442"/>
      <c r="D631" s="442"/>
      <c r="E631" s="442"/>
      <c r="F631" s="442"/>
      <c r="G631" s="442"/>
    </row>
    <row r="632" spans="3:7">
      <c r="C632" s="442"/>
      <c r="D632" s="442"/>
      <c r="E632" s="442"/>
      <c r="F632" s="442"/>
      <c r="G632" s="442"/>
    </row>
    <row r="633" spans="3:7">
      <c r="C633" s="442"/>
      <c r="D633" s="442"/>
      <c r="E633" s="442"/>
      <c r="F633" s="442"/>
      <c r="G633" s="442"/>
    </row>
    <row r="634" spans="3:7">
      <c r="C634" s="442"/>
      <c r="D634" s="442"/>
      <c r="E634" s="442"/>
      <c r="F634" s="442"/>
      <c r="G634" s="442"/>
    </row>
    <row r="635" spans="3:7">
      <c r="C635" s="442"/>
      <c r="D635" s="442"/>
      <c r="E635" s="442"/>
      <c r="F635" s="442"/>
      <c r="G635" s="442"/>
    </row>
    <row r="636" spans="3:7">
      <c r="C636" s="442"/>
      <c r="D636" s="442"/>
      <c r="E636" s="442"/>
      <c r="F636" s="442"/>
      <c r="G636" s="442"/>
    </row>
    <row r="637" spans="3:7">
      <c r="C637" s="442"/>
      <c r="D637" s="442"/>
      <c r="E637" s="442"/>
      <c r="F637" s="442"/>
      <c r="G637" s="442"/>
    </row>
    <row r="638" spans="3:7">
      <c r="C638" s="442"/>
      <c r="D638" s="442"/>
      <c r="E638" s="442"/>
      <c r="F638" s="442"/>
      <c r="G638" s="442"/>
    </row>
    <row r="639" spans="3:7">
      <c r="C639" s="442"/>
      <c r="D639" s="442"/>
      <c r="E639" s="442"/>
      <c r="F639" s="442"/>
      <c r="G639" s="442"/>
    </row>
    <row r="640" spans="3:7">
      <c r="C640" s="442"/>
      <c r="D640" s="442"/>
      <c r="E640" s="442"/>
      <c r="F640" s="442"/>
      <c r="G640" s="442"/>
    </row>
    <row r="641" spans="3:7">
      <c r="C641" s="442"/>
      <c r="D641" s="442"/>
      <c r="E641" s="442"/>
      <c r="F641" s="442"/>
      <c r="G641" s="442"/>
    </row>
    <row r="642" spans="3:7">
      <c r="C642" s="442"/>
      <c r="D642" s="442"/>
      <c r="E642" s="442"/>
      <c r="F642" s="442"/>
      <c r="G642" s="442"/>
    </row>
    <row r="643" spans="3:7">
      <c r="C643" s="442"/>
      <c r="D643" s="442"/>
      <c r="E643" s="442"/>
      <c r="F643" s="442"/>
      <c r="G643" s="442"/>
    </row>
    <row r="644" spans="3:7">
      <c r="C644" s="442"/>
      <c r="D644" s="442"/>
      <c r="E644" s="442"/>
      <c r="F644" s="442"/>
      <c r="G644" s="442"/>
    </row>
    <row r="645" spans="3:7">
      <c r="C645" s="442"/>
      <c r="D645" s="442"/>
      <c r="E645" s="442"/>
      <c r="F645" s="442"/>
      <c r="G645" s="442"/>
    </row>
    <row r="646" spans="3:7">
      <c r="C646" s="442"/>
      <c r="D646" s="442"/>
      <c r="E646" s="442"/>
      <c r="F646" s="442"/>
      <c r="G646" s="442"/>
    </row>
    <row r="647" spans="3:7">
      <c r="C647" s="442"/>
      <c r="D647" s="442"/>
      <c r="E647" s="442"/>
      <c r="F647" s="442"/>
      <c r="G647" s="442"/>
    </row>
    <row r="648" spans="3:7">
      <c r="C648" s="442"/>
      <c r="D648" s="442"/>
      <c r="E648" s="442"/>
      <c r="F648" s="442"/>
      <c r="G648" s="442"/>
    </row>
    <row r="649" spans="3:7">
      <c r="C649" s="442"/>
      <c r="D649" s="442"/>
      <c r="E649" s="442"/>
      <c r="F649" s="442"/>
      <c r="G649" s="442"/>
    </row>
    <row r="650" spans="3:7">
      <c r="C650" s="442"/>
      <c r="D650" s="442"/>
      <c r="E650" s="442"/>
      <c r="F650" s="442"/>
      <c r="G650" s="442"/>
    </row>
    <row r="651" spans="3:7">
      <c r="C651" s="442"/>
      <c r="D651" s="442"/>
      <c r="E651" s="442"/>
      <c r="F651" s="442"/>
      <c r="G651" s="442"/>
    </row>
    <row r="652" spans="3:7">
      <c r="C652" s="442"/>
      <c r="D652" s="442"/>
      <c r="E652" s="442"/>
      <c r="F652" s="442"/>
      <c r="G652" s="442"/>
    </row>
    <row r="653" spans="3:7">
      <c r="C653" s="442"/>
      <c r="D653" s="442"/>
      <c r="E653" s="442"/>
      <c r="F653" s="442"/>
      <c r="G653" s="442"/>
    </row>
    <row r="654" spans="3:7">
      <c r="C654" s="442"/>
      <c r="D654" s="442"/>
      <c r="E654" s="442"/>
      <c r="F654" s="442"/>
      <c r="G654" s="442"/>
    </row>
    <row r="655" spans="3:7">
      <c r="C655" s="442"/>
      <c r="D655" s="442"/>
      <c r="E655" s="442"/>
      <c r="F655" s="442"/>
      <c r="G655" s="442"/>
    </row>
    <row r="656" spans="3:7">
      <c r="C656" s="442"/>
      <c r="D656" s="442"/>
      <c r="E656" s="442"/>
      <c r="F656" s="442"/>
      <c r="G656" s="442"/>
    </row>
    <row r="657" spans="3:7">
      <c r="C657" s="442"/>
      <c r="D657" s="442"/>
      <c r="E657" s="442"/>
      <c r="F657" s="442"/>
      <c r="G657" s="442"/>
    </row>
    <row r="658" spans="3:7">
      <c r="C658" s="442"/>
      <c r="D658" s="442"/>
      <c r="E658" s="442"/>
      <c r="F658" s="442"/>
      <c r="G658" s="442"/>
    </row>
    <row r="659" spans="3:7">
      <c r="C659" s="442"/>
      <c r="D659" s="442"/>
      <c r="E659" s="442"/>
      <c r="F659" s="442"/>
      <c r="G659" s="442"/>
    </row>
    <row r="660" spans="3:7">
      <c r="C660" s="442"/>
      <c r="D660" s="442"/>
      <c r="E660" s="442"/>
      <c r="F660" s="442"/>
      <c r="G660" s="442"/>
    </row>
    <row r="661" spans="3:7">
      <c r="C661" s="442"/>
      <c r="D661" s="442"/>
      <c r="E661" s="442"/>
      <c r="F661" s="442"/>
      <c r="G661" s="442"/>
    </row>
    <row r="662" spans="3:7">
      <c r="C662" s="442"/>
      <c r="D662" s="442"/>
      <c r="E662" s="442"/>
      <c r="F662" s="442"/>
      <c r="G662" s="442"/>
    </row>
    <row r="663" spans="3:7">
      <c r="C663" s="442"/>
      <c r="D663" s="442"/>
      <c r="E663" s="442"/>
      <c r="F663" s="442"/>
      <c r="G663" s="442"/>
    </row>
    <row r="664" spans="3:7">
      <c r="C664" s="442"/>
      <c r="D664" s="442"/>
      <c r="E664" s="442"/>
      <c r="F664" s="442"/>
      <c r="G664" s="442"/>
    </row>
    <row r="665" spans="3:7">
      <c r="C665" s="442"/>
      <c r="D665" s="442"/>
      <c r="E665" s="442"/>
      <c r="F665" s="442"/>
      <c r="G665" s="442"/>
    </row>
    <row r="666" spans="3:7">
      <c r="C666" s="442"/>
      <c r="D666" s="442"/>
      <c r="E666" s="442"/>
      <c r="F666" s="442"/>
      <c r="G666" s="442"/>
    </row>
    <row r="667" spans="3:7">
      <c r="C667" s="442"/>
      <c r="D667" s="442"/>
      <c r="E667" s="442"/>
      <c r="F667" s="442"/>
      <c r="G667" s="442"/>
    </row>
    <row r="668" spans="3:7">
      <c r="C668" s="442"/>
      <c r="D668" s="442"/>
      <c r="E668" s="442"/>
      <c r="F668" s="442"/>
      <c r="G668" s="442"/>
    </row>
    <row r="669" spans="3:7">
      <c r="C669" s="442"/>
      <c r="D669" s="442"/>
      <c r="E669" s="442"/>
      <c r="F669" s="442"/>
      <c r="G669" s="442"/>
    </row>
    <row r="670" spans="3:7">
      <c r="C670" s="442"/>
      <c r="D670" s="442"/>
      <c r="E670" s="442"/>
      <c r="F670" s="442"/>
      <c r="G670" s="442"/>
    </row>
    <row r="671" spans="3:7">
      <c r="C671" s="442"/>
      <c r="D671" s="442"/>
      <c r="E671" s="442"/>
      <c r="F671" s="442"/>
      <c r="G671" s="442"/>
    </row>
    <row r="672" spans="3:7">
      <c r="C672" s="442"/>
      <c r="D672" s="442"/>
      <c r="E672" s="442"/>
      <c r="F672" s="442"/>
      <c r="G672" s="442"/>
    </row>
    <row r="673" spans="3:7">
      <c r="C673" s="442"/>
      <c r="D673" s="442"/>
      <c r="E673" s="442"/>
      <c r="F673" s="442"/>
      <c r="G673" s="442"/>
    </row>
    <row r="674" spans="3:7">
      <c r="C674" s="442"/>
      <c r="D674" s="442"/>
      <c r="E674" s="442"/>
      <c r="F674" s="442"/>
      <c r="G674" s="442"/>
    </row>
    <row r="675" spans="3:7">
      <c r="C675" s="442"/>
      <c r="D675" s="442"/>
      <c r="E675" s="442"/>
      <c r="F675" s="442"/>
      <c r="G675" s="442"/>
    </row>
    <row r="676" spans="3:7">
      <c r="C676" s="442"/>
      <c r="D676" s="442"/>
      <c r="E676" s="442"/>
      <c r="F676" s="442"/>
      <c r="G676" s="442"/>
    </row>
    <row r="677" spans="3:7">
      <c r="C677" s="442"/>
      <c r="D677" s="442"/>
      <c r="E677" s="442"/>
      <c r="F677" s="442"/>
      <c r="G677" s="442"/>
    </row>
    <row r="678" spans="3:7">
      <c r="C678" s="442"/>
      <c r="D678" s="442"/>
      <c r="E678" s="442"/>
      <c r="F678" s="442"/>
      <c r="G678" s="442"/>
    </row>
    <row r="679" spans="3:7">
      <c r="C679" s="442"/>
      <c r="D679" s="442"/>
      <c r="E679" s="442"/>
      <c r="F679" s="442"/>
      <c r="G679" s="442"/>
    </row>
    <row r="680" spans="3:7">
      <c r="C680" s="442"/>
      <c r="D680" s="442"/>
      <c r="E680" s="442"/>
      <c r="F680" s="442"/>
      <c r="G680" s="442"/>
    </row>
    <row r="681" spans="3:7">
      <c r="C681" s="442"/>
      <c r="D681" s="442"/>
      <c r="E681" s="442"/>
      <c r="F681" s="442"/>
      <c r="G681" s="442"/>
    </row>
    <row r="682" spans="3:7">
      <c r="C682" s="442"/>
      <c r="D682" s="442"/>
      <c r="E682" s="442"/>
      <c r="F682" s="442"/>
      <c r="G682" s="442"/>
    </row>
    <row r="683" spans="3:7">
      <c r="C683" s="442"/>
      <c r="D683" s="442"/>
      <c r="E683" s="442"/>
      <c r="F683" s="442"/>
      <c r="G683" s="442"/>
    </row>
    <row r="684" spans="3:7">
      <c r="C684" s="442"/>
      <c r="D684" s="442"/>
      <c r="E684" s="442"/>
      <c r="F684" s="442"/>
      <c r="G684" s="442"/>
    </row>
    <row r="685" spans="3:7">
      <c r="C685" s="442"/>
      <c r="D685" s="442"/>
      <c r="E685" s="442"/>
      <c r="F685" s="442"/>
      <c r="G685" s="442"/>
    </row>
    <row r="686" spans="3:7">
      <c r="C686" s="442"/>
      <c r="D686" s="442"/>
      <c r="E686" s="442"/>
      <c r="F686" s="442"/>
      <c r="G686" s="442"/>
    </row>
    <row r="687" spans="3:7">
      <c r="C687" s="442"/>
      <c r="D687" s="442"/>
      <c r="E687" s="442"/>
      <c r="F687" s="442"/>
      <c r="G687" s="442"/>
    </row>
    <row r="688" spans="3:7">
      <c r="C688" s="442"/>
      <c r="D688" s="442"/>
      <c r="E688" s="442"/>
      <c r="F688" s="442"/>
      <c r="G688" s="442"/>
    </row>
    <row r="689" spans="3:7">
      <c r="C689" s="442"/>
      <c r="D689" s="442"/>
      <c r="E689" s="442"/>
      <c r="F689" s="442"/>
      <c r="G689" s="442"/>
    </row>
    <row r="690" spans="3:7">
      <c r="C690" s="442"/>
      <c r="D690" s="442"/>
      <c r="E690" s="442"/>
      <c r="F690" s="442"/>
      <c r="G690" s="442"/>
    </row>
    <row r="691" spans="3:7">
      <c r="C691" s="442"/>
      <c r="D691" s="442"/>
      <c r="E691" s="442"/>
      <c r="F691" s="442"/>
      <c r="G691" s="442"/>
    </row>
    <row r="692" spans="3:7">
      <c r="C692" s="442"/>
      <c r="D692" s="442"/>
      <c r="E692" s="442"/>
      <c r="F692" s="442"/>
      <c r="G692" s="442"/>
    </row>
    <row r="693" spans="3:7">
      <c r="C693" s="442"/>
      <c r="D693" s="442"/>
      <c r="E693" s="442"/>
      <c r="F693" s="442"/>
      <c r="G693" s="442"/>
    </row>
    <row r="694" spans="3:7">
      <c r="C694" s="442"/>
      <c r="D694" s="442"/>
      <c r="E694" s="442"/>
      <c r="F694" s="442"/>
      <c r="G694" s="442"/>
    </row>
    <row r="695" spans="3:7">
      <c r="C695" s="442"/>
      <c r="D695" s="442"/>
      <c r="E695" s="442"/>
      <c r="F695" s="442"/>
      <c r="G695" s="442"/>
    </row>
    <row r="696" spans="3:7">
      <c r="C696" s="442"/>
      <c r="D696" s="442"/>
      <c r="E696" s="442"/>
      <c r="F696" s="442"/>
      <c r="G696" s="442"/>
    </row>
    <row r="697" spans="3:7">
      <c r="C697" s="442"/>
      <c r="D697" s="442"/>
      <c r="E697" s="442"/>
      <c r="F697" s="442"/>
      <c r="G697" s="442"/>
    </row>
    <row r="698" spans="3:7">
      <c r="C698" s="442"/>
      <c r="D698" s="442"/>
      <c r="E698" s="442"/>
      <c r="F698" s="442"/>
      <c r="G698" s="442"/>
    </row>
    <row r="699" spans="3:7">
      <c r="C699" s="442"/>
      <c r="D699" s="442"/>
      <c r="E699" s="442"/>
      <c r="F699" s="442"/>
      <c r="G699" s="442"/>
    </row>
    <row r="700" spans="3:7">
      <c r="C700" s="442"/>
      <c r="D700" s="442"/>
      <c r="E700" s="442"/>
      <c r="F700" s="442"/>
      <c r="G700" s="442"/>
    </row>
    <row r="701" spans="3:7">
      <c r="C701" s="442"/>
      <c r="D701" s="442"/>
      <c r="E701" s="442"/>
      <c r="F701" s="442"/>
      <c r="G701" s="442"/>
    </row>
    <row r="702" spans="3:7">
      <c r="C702" s="442"/>
      <c r="D702" s="442"/>
      <c r="E702" s="442"/>
      <c r="F702" s="442"/>
      <c r="G702" s="442"/>
    </row>
    <row r="703" spans="3:7">
      <c r="C703" s="442"/>
      <c r="D703" s="442"/>
      <c r="E703" s="442"/>
      <c r="F703" s="442"/>
      <c r="G703" s="442"/>
    </row>
    <row r="704" spans="3:7">
      <c r="C704" s="442"/>
      <c r="D704" s="442"/>
      <c r="E704" s="442"/>
      <c r="F704" s="442"/>
      <c r="G704" s="442"/>
    </row>
    <row r="705" spans="3:7">
      <c r="C705" s="442"/>
      <c r="D705" s="442"/>
      <c r="E705" s="442"/>
      <c r="F705" s="442"/>
      <c r="G705" s="442"/>
    </row>
    <row r="706" spans="3:7">
      <c r="C706" s="442"/>
      <c r="D706" s="442"/>
      <c r="E706" s="442"/>
      <c r="F706" s="442"/>
      <c r="G706" s="442"/>
    </row>
    <row r="707" spans="3:7">
      <c r="C707" s="442"/>
      <c r="D707" s="442"/>
      <c r="E707" s="442"/>
      <c r="F707" s="442"/>
      <c r="G707" s="442"/>
    </row>
    <row r="708" spans="3:7">
      <c r="C708" s="442"/>
      <c r="D708" s="442"/>
      <c r="E708" s="442"/>
      <c r="F708" s="442"/>
      <c r="G708" s="442"/>
    </row>
    <row r="709" spans="3:7">
      <c r="C709" s="442"/>
      <c r="D709" s="442"/>
      <c r="E709" s="442"/>
      <c r="F709" s="442"/>
      <c r="G709" s="442"/>
    </row>
    <row r="710" spans="3:7">
      <c r="C710" s="442"/>
      <c r="D710" s="442"/>
      <c r="E710" s="442"/>
      <c r="F710" s="442"/>
      <c r="G710" s="442"/>
    </row>
    <row r="711" spans="3:7">
      <c r="C711" s="442"/>
      <c r="D711" s="442"/>
      <c r="E711" s="442"/>
      <c r="F711" s="442"/>
      <c r="G711" s="442"/>
    </row>
    <row r="712" spans="3:7">
      <c r="C712" s="442"/>
      <c r="D712" s="442"/>
      <c r="E712" s="442"/>
      <c r="F712" s="442"/>
      <c r="G712" s="442"/>
    </row>
    <row r="713" spans="3:7">
      <c r="C713" s="442"/>
      <c r="D713" s="442"/>
      <c r="E713" s="442"/>
      <c r="F713" s="442"/>
      <c r="G713" s="442"/>
    </row>
    <row r="714" spans="3:7">
      <c r="C714" s="442"/>
      <c r="D714" s="442"/>
      <c r="E714" s="442"/>
      <c r="F714" s="442"/>
      <c r="G714" s="442"/>
    </row>
    <row r="715" spans="3:7">
      <c r="C715" s="442"/>
      <c r="D715" s="442"/>
      <c r="E715" s="442"/>
      <c r="F715" s="442"/>
      <c r="G715" s="442"/>
    </row>
    <row r="716" spans="3:7">
      <c r="C716" s="442"/>
      <c r="D716" s="442"/>
      <c r="E716" s="442"/>
      <c r="F716" s="442"/>
      <c r="G716" s="442"/>
    </row>
    <row r="717" spans="3:7">
      <c r="C717" s="442"/>
      <c r="D717" s="442"/>
      <c r="E717" s="442"/>
      <c r="F717" s="442"/>
      <c r="G717" s="442"/>
    </row>
    <row r="718" spans="3:7">
      <c r="C718" s="442"/>
      <c r="D718" s="442"/>
      <c r="E718" s="442"/>
      <c r="F718" s="442"/>
      <c r="G718" s="442"/>
    </row>
    <row r="719" spans="3:7">
      <c r="C719" s="442"/>
      <c r="D719" s="442"/>
      <c r="E719" s="442"/>
      <c r="F719" s="442"/>
      <c r="G719" s="442"/>
    </row>
    <row r="720" spans="3:7">
      <c r="C720" s="442"/>
      <c r="D720" s="442"/>
      <c r="E720" s="442"/>
      <c r="F720" s="442"/>
      <c r="G720" s="442"/>
    </row>
    <row r="721" spans="3:7">
      <c r="C721" s="442"/>
      <c r="D721" s="442"/>
      <c r="E721" s="442"/>
      <c r="F721" s="442"/>
      <c r="G721" s="442"/>
    </row>
    <row r="722" spans="3:7">
      <c r="C722" s="442"/>
      <c r="D722" s="442"/>
      <c r="E722" s="442"/>
      <c r="F722" s="442"/>
      <c r="G722" s="442"/>
    </row>
    <row r="723" spans="3:7">
      <c r="C723" s="442"/>
      <c r="D723" s="442"/>
      <c r="E723" s="442"/>
      <c r="F723" s="442"/>
      <c r="G723" s="442"/>
    </row>
    <row r="724" spans="3:7">
      <c r="C724" s="442"/>
      <c r="D724" s="442"/>
      <c r="E724" s="442"/>
      <c r="F724" s="442"/>
      <c r="G724" s="442"/>
    </row>
    <row r="725" spans="3:7">
      <c r="C725" s="442"/>
      <c r="D725" s="442"/>
      <c r="E725" s="442"/>
      <c r="F725" s="442"/>
      <c r="G725" s="442"/>
    </row>
    <row r="726" spans="3:7">
      <c r="C726" s="442"/>
      <c r="D726" s="442"/>
      <c r="E726" s="442"/>
      <c r="F726" s="442"/>
      <c r="G726" s="442"/>
    </row>
    <row r="727" spans="3:7">
      <c r="C727" s="442"/>
      <c r="D727" s="442"/>
      <c r="E727" s="442"/>
      <c r="F727" s="442"/>
      <c r="G727" s="442"/>
    </row>
    <row r="728" spans="3:7">
      <c r="C728" s="442"/>
      <c r="D728" s="442"/>
      <c r="E728" s="442"/>
      <c r="F728" s="442"/>
      <c r="G728" s="442"/>
    </row>
    <row r="729" spans="3:7">
      <c r="C729" s="442"/>
      <c r="D729" s="442"/>
      <c r="E729" s="442"/>
      <c r="F729" s="442"/>
      <c r="G729" s="442"/>
    </row>
    <row r="730" spans="3:7">
      <c r="C730" s="442"/>
      <c r="D730" s="442"/>
      <c r="E730" s="442"/>
      <c r="F730" s="442"/>
      <c r="G730" s="442"/>
    </row>
    <row r="731" spans="3:7">
      <c r="C731" s="442"/>
      <c r="D731" s="442"/>
      <c r="E731" s="442"/>
      <c r="F731" s="442"/>
      <c r="G731" s="442"/>
    </row>
    <row r="732" spans="3:7">
      <c r="C732" s="442"/>
      <c r="D732" s="442"/>
      <c r="E732" s="442"/>
      <c r="F732" s="442"/>
      <c r="G732" s="442"/>
    </row>
    <row r="733" spans="3:7">
      <c r="C733" s="442"/>
      <c r="D733" s="442"/>
      <c r="E733" s="442"/>
      <c r="F733" s="442"/>
      <c r="G733" s="442"/>
    </row>
    <row r="734" spans="3:7">
      <c r="C734" s="442"/>
      <c r="D734" s="442"/>
      <c r="E734" s="442"/>
      <c r="F734" s="442"/>
      <c r="G734" s="442"/>
    </row>
    <row r="735" spans="3:7">
      <c r="C735" s="442"/>
      <c r="D735" s="442"/>
      <c r="E735" s="442"/>
      <c r="F735" s="442"/>
      <c r="G735" s="442"/>
    </row>
    <row r="736" spans="3:7">
      <c r="C736" s="442"/>
      <c r="D736" s="442"/>
      <c r="E736" s="442"/>
      <c r="F736" s="442"/>
      <c r="G736" s="442"/>
    </row>
    <row r="737" spans="3:7">
      <c r="C737" s="442"/>
      <c r="D737" s="442"/>
      <c r="E737" s="442"/>
      <c r="F737" s="442"/>
      <c r="G737" s="442"/>
    </row>
    <row r="738" spans="3:7">
      <c r="C738" s="442"/>
      <c r="D738" s="442"/>
      <c r="E738" s="442"/>
      <c r="F738" s="442"/>
      <c r="G738" s="442"/>
    </row>
    <row r="739" spans="3:7">
      <c r="C739" s="442"/>
      <c r="D739" s="442"/>
      <c r="E739" s="442"/>
      <c r="F739" s="442"/>
      <c r="G739" s="442"/>
    </row>
    <row r="740" spans="3:7">
      <c r="C740" s="442"/>
      <c r="D740" s="442"/>
      <c r="E740" s="442"/>
      <c r="F740" s="442"/>
      <c r="G740" s="442"/>
    </row>
    <row r="741" spans="3:7">
      <c r="C741" s="442"/>
      <c r="D741" s="442"/>
      <c r="E741" s="442"/>
      <c r="F741" s="442"/>
      <c r="G741" s="442"/>
    </row>
    <row r="742" spans="3:7">
      <c r="C742" s="442"/>
      <c r="D742" s="442"/>
      <c r="E742" s="442"/>
      <c r="F742" s="442"/>
      <c r="G742" s="442"/>
    </row>
    <row r="743" spans="3:7">
      <c r="C743" s="442"/>
      <c r="D743" s="442"/>
      <c r="E743" s="442"/>
      <c r="F743" s="442"/>
      <c r="G743" s="442"/>
    </row>
    <row r="744" spans="3:7">
      <c r="C744" s="442"/>
      <c r="D744" s="442"/>
      <c r="E744" s="442"/>
      <c r="F744" s="442"/>
      <c r="G744" s="442"/>
    </row>
    <row r="745" spans="3:7">
      <c r="C745" s="442"/>
      <c r="D745" s="442"/>
      <c r="E745" s="442"/>
      <c r="F745" s="442"/>
      <c r="G745" s="442"/>
    </row>
    <row r="746" spans="3:7">
      <c r="C746" s="442"/>
      <c r="D746" s="442"/>
      <c r="E746" s="442"/>
      <c r="F746" s="442"/>
      <c r="G746" s="442"/>
    </row>
    <row r="747" spans="3:7">
      <c r="C747" s="442"/>
      <c r="D747" s="442"/>
      <c r="E747" s="442"/>
      <c r="F747" s="442"/>
      <c r="G747" s="442"/>
    </row>
    <row r="748" spans="3:7">
      <c r="C748" s="442"/>
      <c r="D748" s="442"/>
      <c r="E748" s="442"/>
      <c r="F748" s="442"/>
      <c r="G748" s="442"/>
    </row>
    <row r="749" spans="3:7">
      <c r="C749" s="442"/>
      <c r="D749" s="442"/>
      <c r="E749" s="442"/>
      <c r="F749" s="442"/>
      <c r="G749" s="442"/>
    </row>
    <row r="750" spans="3:7">
      <c r="C750" s="442"/>
      <c r="D750" s="442"/>
      <c r="E750" s="442"/>
      <c r="F750" s="442"/>
      <c r="G750" s="442"/>
    </row>
    <row r="751" spans="3:7">
      <c r="C751" s="442"/>
      <c r="D751" s="442"/>
      <c r="E751" s="442"/>
      <c r="F751" s="442"/>
      <c r="G751" s="442"/>
    </row>
    <row r="752" spans="3:7">
      <c r="C752" s="442"/>
      <c r="D752" s="442"/>
      <c r="E752" s="442"/>
      <c r="F752" s="442"/>
      <c r="G752" s="442"/>
    </row>
    <row r="753" spans="3:7">
      <c r="C753" s="442"/>
      <c r="D753" s="442"/>
      <c r="E753" s="442"/>
      <c r="F753" s="442"/>
      <c r="G753" s="442"/>
    </row>
    <row r="754" spans="3:7">
      <c r="C754" s="442"/>
      <c r="D754" s="442"/>
      <c r="E754" s="442"/>
      <c r="F754" s="442"/>
      <c r="G754" s="442"/>
    </row>
    <row r="755" spans="3:7">
      <c r="C755" s="442"/>
      <c r="D755" s="442"/>
      <c r="E755" s="442"/>
      <c r="F755" s="442"/>
      <c r="G755" s="442"/>
    </row>
    <row r="756" spans="3:7">
      <c r="C756" s="442"/>
      <c r="D756" s="442"/>
      <c r="E756" s="442"/>
      <c r="F756" s="442"/>
      <c r="G756" s="442"/>
    </row>
    <row r="757" spans="3:7">
      <c r="C757" s="442"/>
      <c r="D757" s="442"/>
      <c r="E757" s="442"/>
      <c r="F757" s="442"/>
      <c r="G757" s="442"/>
    </row>
    <row r="758" spans="3:7">
      <c r="C758" s="442"/>
      <c r="D758" s="442"/>
      <c r="E758" s="442"/>
      <c r="F758" s="442"/>
      <c r="G758" s="442"/>
    </row>
    <row r="759" spans="3:7">
      <c r="C759" s="442"/>
      <c r="D759" s="442"/>
      <c r="E759" s="442"/>
      <c r="F759" s="442"/>
      <c r="G759" s="442"/>
    </row>
    <row r="760" spans="3:7">
      <c r="C760" s="442"/>
      <c r="D760" s="442"/>
      <c r="E760" s="442"/>
      <c r="F760" s="442"/>
      <c r="G760" s="442"/>
    </row>
    <row r="761" spans="3:7">
      <c r="C761" s="442"/>
      <c r="D761" s="442"/>
      <c r="E761" s="442"/>
      <c r="F761" s="442"/>
      <c r="G761" s="442"/>
    </row>
    <row r="762" spans="3:7">
      <c r="C762" s="442"/>
      <c r="D762" s="442"/>
      <c r="E762" s="442"/>
      <c r="F762" s="442"/>
      <c r="G762" s="442"/>
    </row>
    <row r="763" spans="3:7">
      <c r="C763" s="442"/>
      <c r="D763" s="442"/>
      <c r="E763" s="442"/>
      <c r="F763" s="442"/>
      <c r="G763" s="442"/>
    </row>
    <row r="764" spans="3:7">
      <c r="C764" s="442"/>
      <c r="D764" s="442"/>
      <c r="E764" s="442"/>
      <c r="F764" s="442"/>
      <c r="G764" s="442"/>
    </row>
    <row r="765" spans="3:7">
      <c r="C765" s="442"/>
      <c r="D765" s="442"/>
      <c r="E765" s="442"/>
      <c r="F765" s="442"/>
      <c r="G765" s="442"/>
    </row>
    <row r="766" spans="3:7">
      <c r="C766" s="442"/>
      <c r="D766" s="442"/>
      <c r="E766" s="442"/>
      <c r="F766" s="442"/>
      <c r="G766" s="442"/>
    </row>
    <row r="767" spans="3:7">
      <c r="C767" s="442"/>
      <c r="D767" s="442"/>
      <c r="E767" s="442"/>
      <c r="F767" s="442"/>
      <c r="G767" s="442"/>
    </row>
    <row r="768" spans="3:7">
      <c r="C768" s="442"/>
      <c r="D768" s="442"/>
      <c r="E768" s="442"/>
      <c r="F768" s="442"/>
      <c r="G768" s="442"/>
    </row>
    <row r="769" spans="3:7">
      <c r="C769" s="442"/>
      <c r="D769" s="442"/>
      <c r="E769" s="442"/>
      <c r="F769" s="442"/>
      <c r="G769" s="442"/>
    </row>
    <row r="770" spans="3:7">
      <c r="C770" s="442"/>
      <c r="D770" s="442"/>
      <c r="E770" s="442"/>
      <c r="F770" s="442"/>
      <c r="G770" s="442"/>
    </row>
    <row r="771" spans="3:7">
      <c r="C771" s="442"/>
      <c r="D771" s="442"/>
      <c r="E771" s="442"/>
      <c r="F771" s="442"/>
      <c r="G771" s="442"/>
    </row>
    <row r="772" spans="3:7">
      <c r="C772" s="442"/>
      <c r="D772" s="442"/>
      <c r="E772" s="442"/>
      <c r="F772" s="442"/>
      <c r="G772" s="442"/>
    </row>
    <row r="773" spans="3:7">
      <c r="C773" s="442"/>
      <c r="D773" s="442"/>
      <c r="E773" s="442"/>
      <c r="F773" s="442"/>
      <c r="G773" s="442"/>
    </row>
    <row r="774" spans="3:7">
      <c r="C774" s="442"/>
      <c r="D774" s="442"/>
      <c r="E774" s="442"/>
      <c r="F774" s="442"/>
      <c r="G774" s="442"/>
    </row>
    <row r="775" spans="3:7">
      <c r="C775" s="442"/>
      <c r="D775" s="442"/>
      <c r="E775" s="442"/>
      <c r="F775" s="442"/>
      <c r="G775" s="442"/>
    </row>
    <row r="776" spans="3:7">
      <c r="C776" s="442"/>
      <c r="D776" s="442"/>
      <c r="E776" s="442"/>
      <c r="F776" s="442"/>
      <c r="G776" s="442"/>
    </row>
    <row r="777" spans="3:7">
      <c r="C777" s="442"/>
      <c r="D777" s="442"/>
      <c r="E777" s="442"/>
      <c r="F777" s="442"/>
      <c r="G777" s="442"/>
    </row>
    <row r="778" spans="3:7">
      <c r="C778" s="442"/>
      <c r="D778" s="442"/>
      <c r="E778" s="442"/>
      <c r="F778" s="442"/>
      <c r="G778" s="442"/>
    </row>
    <row r="779" spans="3:7">
      <c r="C779" s="442"/>
      <c r="D779" s="442"/>
      <c r="E779" s="442"/>
      <c r="F779" s="442"/>
      <c r="G779" s="442"/>
    </row>
    <row r="780" spans="3:7">
      <c r="C780" s="442"/>
      <c r="D780" s="442"/>
      <c r="E780" s="442"/>
      <c r="F780" s="442"/>
      <c r="G780" s="442"/>
    </row>
    <row r="781" spans="3:7">
      <c r="C781" s="442"/>
      <c r="D781" s="442"/>
      <c r="E781" s="442"/>
      <c r="F781" s="442"/>
      <c r="G781" s="442"/>
    </row>
    <row r="782" spans="3:7">
      <c r="C782" s="442"/>
      <c r="D782" s="442"/>
      <c r="E782" s="442"/>
      <c r="F782" s="442"/>
      <c r="G782" s="442"/>
    </row>
    <row r="783" spans="3:7">
      <c r="C783" s="442"/>
      <c r="D783" s="442"/>
      <c r="E783" s="442"/>
      <c r="F783" s="442"/>
      <c r="G783" s="442"/>
    </row>
    <row r="784" spans="3:7">
      <c r="C784" s="442"/>
      <c r="D784" s="442"/>
      <c r="E784" s="442"/>
      <c r="F784" s="442"/>
      <c r="G784" s="442"/>
    </row>
    <row r="785" spans="3:7">
      <c r="C785" s="442"/>
      <c r="D785" s="442"/>
      <c r="E785" s="442"/>
      <c r="F785" s="442"/>
      <c r="G785" s="442"/>
    </row>
    <row r="786" spans="3:7">
      <c r="C786" s="442"/>
      <c r="D786" s="442"/>
      <c r="E786" s="442"/>
      <c r="F786" s="442"/>
      <c r="G786" s="442"/>
    </row>
    <row r="787" spans="3:7">
      <c r="C787" s="442"/>
      <c r="D787" s="442"/>
      <c r="E787" s="442"/>
      <c r="F787" s="442"/>
      <c r="G787" s="442"/>
    </row>
    <row r="788" spans="3:7">
      <c r="C788" s="442"/>
      <c r="D788" s="442"/>
      <c r="E788" s="442"/>
      <c r="F788" s="442"/>
      <c r="G788" s="442"/>
    </row>
    <row r="789" spans="3:7">
      <c r="C789" s="442"/>
      <c r="D789" s="442"/>
      <c r="E789" s="442"/>
      <c r="F789" s="442"/>
      <c r="G789" s="442"/>
    </row>
    <row r="790" spans="3:7">
      <c r="C790" s="442"/>
      <c r="D790" s="442"/>
      <c r="E790" s="442"/>
      <c r="F790" s="442"/>
      <c r="G790" s="442"/>
    </row>
    <row r="791" spans="3:7">
      <c r="C791" s="442"/>
      <c r="D791" s="442"/>
      <c r="E791" s="442"/>
      <c r="F791" s="442"/>
      <c r="G791" s="442"/>
    </row>
    <row r="792" spans="3:7">
      <c r="C792" s="442"/>
      <c r="D792" s="442"/>
      <c r="E792" s="442"/>
      <c r="F792" s="442"/>
      <c r="G792" s="442"/>
    </row>
    <row r="793" spans="3:7">
      <c r="C793" s="442"/>
      <c r="D793" s="442"/>
      <c r="E793" s="442"/>
      <c r="F793" s="442"/>
      <c r="G793" s="442"/>
    </row>
    <row r="794" spans="3:7">
      <c r="C794" s="442"/>
      <c r="D794" s="442"/>
      <c r="E794" s="442"/>
      <c r="F794" s="442"/>
      <c r="G794" s="442"/>
    </row>
    <row r="795" spans="3:7">
      <c r="C795" s="442"/>
      <c r="D795" s="442"/>
      <c r="E795" s="442"/>
      <c r="F795" s="442"/>
      <c r="G795" s="442"/>
    </row>
    <row r="796" spans="3:7">
      <c r="C796" s="442"/>
      <c r="D796" s="442"/>
      <c r="E796" s="442"/>
      <c r="F796" s="442"/>
      <c r="G796" s="442"/>
    </row>
    <row r="797" spans="3:7">
      <c r="C797" s="442"/>
      <c r="D797" s="442"/>
      <c r="E797" s="442"/>
      <c r="F797" s="442"/>
      <c r="G797" s="442"/>
    </row>
    <row r="798" spans="3:7">
      <c r="C798" s="442"/>
      <c r="D798" s="442"/>
      <c r="E798" s="442"/>
      <c r="F798" s="442"/>
      <c r="G798" s="442"/>
    </row>
    <row r="799" spans="3:7">
      <c r="C799" s="442"/>
      <c r="D799" s="442"/>
      <c r="E799" s="442"/>
      <c r="F799" s="442"/>
      <c r="G799" s="442"/>
    </row>
    <row r="800" spans="3:7">
      <c r="C800" s="442"/>
      <c r="D800" s="442"/>
      <c r="E800" s="442"/>
      <c r="F800" s="442"/>
      <c r="G800" s="442"/>
    </row>
    <row r="801" spans="3:7">
      <c r="C801" s="442"/>
      <c r="D801" s="442"/>
      <c r="E801" s="442"/>
      <c r="F801" s="442"/>
      <c r="G801" s="442"/>
    </row>
    <row r="802" spans="3:7">
      <c r="C802" s="442"/>
      <c r="D802" s="442"/>
      <c r="E802" s="442"/>
      <c r="F802" s="442"/>
      <c r="G802" s="442"/>
    </row>
    <row r="803" spans="3:7">
      <c r="C803" s="442"/>
      <c r="D803" s="442"/>
      <c r="E803" s="442"/>
      <c r="F803" s="442"/>
      <c r="G803" s="442"/>
    </row>
    <row r="804" spans="3:7">
      <c r="C804" s="442"/>
      <c r="D804" s="442"/>
      <c r="E804" s="442"/>
      <c r="F804" s="442"/>
      <c r="G804" s="442"/>
    </row>
    <row r="805" spans="3:7">
      <c r="C805" s="442"/>
      <c r="D805" s="442"/>
      <c r="E805" s="442"/>
      <c r="F805" s="442"/>
      <c r="G805" s="442"/>
    </row>
    <row r="806" spans="3:7">
      <c r="C806" s="442"/>
      <c r="D806" s="442"/>
      <c r="E806" s="442"/>
      <c r="F806" s="442"/>
      <c r="G806" s="442"/>
    </row>
    <row r="807" spans="3:7">
      <c r="C807" s="442"/>
      <c r="D807" s="442"/>
      <c r="E807" s="442"/>
      <c r="F807" s="442"/>
      <c r="G807" s="442"/>
    </row>
    <row r="808" spans="3:7">
      <c r="C808" s="442"/>
      <c r="D808" s="442"/>
      <c r="E808" s="442"/>
      <c r="F808" s="442"/>
      <c r="G808" s="442"/>
    </row>
    <row r="809" spans="3:7">
      <c r="C809" s="442"/>
      <c r="D809" s="442"/>
      <c r="E809" s="442"/>
      <c r="F809" s="442"/>
      <c r="G809" s="442"/>
    </row>
    <row r="810" spans="3:7">
      <c r="C810" s="442"/>
      <c r="D810" s="442"/>
      <c r="E810" s="442"/>
      <c r="F810" s="442"/>
      <c r="G810" s="442"/>
    </row>
    <row r="811" spans="3:7">
      <c r="C811" s="442"/>
      <c r="D811" s="442"/>
      <c r="E811" s="442"/>
      <c r="F811" s="442"/>
      <c r="G811" s="442"/>
    </row>
    <row r="812" spans="3:7">
      <c r="C812" s="442"/>
      <c r="D812" s="442"/>
      <c r="E812" s="442"/>
      <c r="F812" s="442"/>
      <c r="G812" s="442"/>
    </row>
    <row r="813" spans="3:7">
      <c r="C813" s="442"/>
      <c r="D813" s="442"/>
      <c r="E813" s="442"/>
      <c r="F813" s="442"/>
      <c r="G813" s="442"/>
    </row>
    <row r="814" spans="3:7">
      <c r="C814" s="442"/>
      <c r="D814" s="442"/>
      <c r="E814" s="442"/>
      <c r="F814" s="442"/>
      <c r="G814" s="442"/>
    </row>
    <row r="815" spans="3:7">
      <c r="C815" s="442"/>
      <c r="D815" s="442"/>
      <c r="E815" s="442"/>
      <c r="F815" s="442"/>
      <c r="G815" s="442"/>
    </row>
    <row r="816" spans="3:7">
      <c r="C816" s="442"/>
      <c r="D816" s="442"/>
      <c r="E816" s="442"/>
      <c r="F816" s="442"/>
      <c r="G816" s="442"/>
    </row>
    <row r="817" spans="3:7">
      <c r="C817" s="442"/>
      <c r="D817" s="442"/>
      <c r="E817" s="442"/>
      <c r="F817" s="442"/>
      <c r="G817" s="442"/>
    </row>
    <row r="818" spans="3:7">
      <c r="C818" s="442"/>
      <c r="D818" s="442"/>
      <c r="E818" s="442"/>
      <c r="F818" s="442"/>
      <c r="G818" s="442"/>
    </row>
    <row r="819" spans="3:7">
      <c r="C819" s="442"/>
      <c r="D819" s="442"/>
      <c r="E819" s="442"/>
      <c r="F819" s="442"/>
      <c r="G819" s="442"/>
    </row>
    <row r="820" spans="3:7">
      <c r="C820" s="442"/>
      <c r="D820" s="442"/>
      <c r="E820" s="442"/>
      <c r="F820" s="442"/>
      <c r="G820" s="442"/>
    </row>
    <row r="821" spans="3:7">
      <c r="C821" s="442"/>
      <c r="D821" s="442"/>
      <c r="E821" s="442"/>
      <c r="F821" s="442"/>
      <c r="G821" s="442"/>
    </row>
    <row r="822" spans="3:7">
      <c r="C822" s="442"/>
      <c r="D822" s="442"/>
      <c r="E822" s="442"/>
      <c r="F822" s="442"/>
      <c r="G822" s="442"/>
    </row>
    <row r="823" spans="3:7">
      <c r="C823" s="442"/>
      <c r="D823" s="442"/>
      <c r="E823" s="442"/>
      <c r="F823" s="442"/>
      <c r="G823" s="442"/>
    </row>
    <row r="824" spans="3:7">
      <c r="C824" s="442"/>
      <c r="D824" s="442"/>
      <c r="E824" s="442"/>
      <c r="F824" s="442"/>
      <c r="G824" s="442"/>
    </row>
    <row r="825" spans="3:7">
      <c r="C825" s="442"/>
      <c r="D825" s="442"/>
      <c r="E825" s="442"/>
      <c r="F825" s="442"/>
      <c r="G825" s="442"/>
    </row>
    <row r="826" spans="3:7">
      <c r="C826" s="442"/>
      <c r="D826" s="442"/>
      <c r="E826" s="442"/>
      <c r="F826" s="442"/>
      <c r="G826" s="442"/>
    </row>
    <row r="827" spans="3:7">
      <c r="C827" s="442"/>
      <c r="D827" s="442"/>
      <c r="E827" s="442"/>
      <c r="F827" s="442"/>
      <c r="G827" s="442"/>
    </row>
    <row r="828" spans="3:7">
      <c r="C828" s="442"/>
      <c r="D828" s="442"/>
      <c r="E828" s="442"/>
      <c r="F828" s="442"/>
      <c r="G828" s="442"/>
    </row>
    <row r="829" spans="3:7">
      <c r="C829" s="442"/>
      <c r="D829" s="442"/>
      <c r="E829" s="442"/>
      <c r="F829" s="442"/>
      <c r="G829" s="442"/>
    </row>
    <row r="830" spans="3:7">
      <c r="C830" s="442"/>
      <c r="D830" s="442"/>
      <c r="E830" s="442"/>
      <c r="F830" s="442"/>
      <c r="G830" s="442"/>
    </row>
    <row r="831" spans="3:7">
      <c r="C831" s="442"/>
      <c r="D831" s="442"/>
      <c r="E831" s="442"/>
      <c r="F831" s="442"/>
      <c r="G831" s="442"/>
    </row>
    <row r="832" spans="3:7">
      <c r="C832" s="442"/>
      <c r="D832" s="442"/>
      <c r="E832" s="442"/>
      <c r="F832" s="442"/>
      <c r="G832" s="442"/>
    </row>
    <row r="833" spans="3:7">
      <c r="C833" s="442"/>
      <c r="D833" s="442"/>
      <c r="E833" s="442"/>
      <c r="F833" s="442"/>
      <c r="G833" s="442"/>
    </row>
    <row r="834" spans="3:7">
      <c r="C834" s="442"/>
      <c r="D834" s="442"/>
      <c r="E834" s="442"/>
      <c r="F834" s="442"/>
      <c r="G834" s="442"/>
    </row>
    <row r="835" spans="3:7">
      <c r="C835" s="442"/>
      <c r="D835" s="442"/>
      <c r="E835" s="442"/>
      <c r="F835" s="442"/>
      <c r="G835" s="442"/>
    </row>
    <row r="836" spans="3:7">
      <c r="C836" s="442"/>
      <c r="D836" s="442"/>
      <c r="E836" s="442"/>
      <c r="F836" s="442"/>
      <c r="G836" s="442"/>
    </row>
    <row r="837" spans="3:7">
      <c r="C837" s="442"/>
      <c r="D837" s="442"/>
      <c r="E837" s="442"/>
      <c r="F837" s="442"/>
      <c r="G837" s="442"/>
    </row>
    <row r="838" spans="3:7">
      <c r="C838" s="442"/>
      <c r="D838" s="442"/>
      <c r="E838" s="442"/>
      <c r="F838" s="442"/>
      <c r="G838" s="442"/>
    </row>
    <row r="839" spans="3:7">
      <c r="C839" s="442"/>
      <c r="D839" s="442"/>
      <c r="E839" s="442"/>
      <c r="F839" s="442"/>
      <c r="G839" s="442"/>
    </row>
    <row r="840" spans="3:7">
      <c r="C840" s="442"/>
      <c r="D840" s="442"/>
      <c r="E840" s="442"/>
      <c r="F840" s="442"/>
      <c r="G840" s="442"/>
    </row>
    <row r="841" spans="3:7">
      <c r="C841" s="442"/>
      <c r="D841" s="442"/>
      <c r="E841" s="442"/>
      <c r="F841" s="442"/>
      <c r="G841" s="442"/>
    </row>
    <row r="842" spans="3:7">
      <c r="C842" s="442"/>
      <c r="D842" s="442"/>
      <c r="E842" s="442"/>
      <c r="F842" s="442"/>
      <c r="G842" s="442"/>
    </row>
    <row r="843" spans="3:7">
      <c r="C843" s="442"/>
      <c r="D843" s="442"/>
      <c r="E843" s="442"/>
      <c r="F843" s="442"/>
      <c r="G843" s="442"/>
    </row>
    <row r="844" spans="3:7">
      <c r="C844" s="442"/>
      <c r="D844" s="442"/>
      <c r="E844" s="442"/>
      <c r="F844" s="442"/>
      <c r="G844" s="442"/>
    </row>
    <row r="845" spans="3:7">
      <c r="C845" s="442"/>
      <c r="D845" s="442"/>
      <c r="E845" s="442"/>
      <c r="F845" s="442"/>
      <c r="G845" s="442"/>
    </row>
    <row r="846" spans="3:7">
      <c r="C846" s="442"/>
      <c r="D846" s="442"/>
      <c r="E846" s="442"/>
      <c r="F846" s="442"/>
      <c r="G846" s="442"/>
    </row>
    <row r="847" spans="3:7">
      <c r="C847" s="442"/>
      <c r="D847" s="442"/>
      <c r="E847" s="442"/>
      <c r="F847" s="442"/>
      <c r="G847" s="442"/>
    </row>
    <row r="848" spans="3:7">
      <c r="C848" s="442"/>
      <c r="D848" s="442"/>
      <c r="E848" s="442"/>
      <c r="F848" s="442"/>
      <c r="G848" s="442"/>
    </row>
    <row r="849" spans="3:7">
      <c r="C849" s="442"/>
      <c r="D849" s="442"/>
      <c r="E849" s="442"/>
      <c r="F849" s="442"/>
      <c r="G849" s="442"/>
    </row>
    <row r="850" spans="3:7">
      <c r="C850" s="442"/>
      <c r="D850" s="442"/>
      <c r="E850" s="442"/>
      <c r="F850" s="442"/>
      <c r="G850" s="442"/>
    </row>
    <row r="851" spans="3:7">
      <c r="C851" s="442"/>
      <c r="D851" s="442"/>
      <c r="E851" s="442"/>
      <c r="F851" s="442"/>
      <c r="G851" s="442"/>
    </row>
    <row r="852" spans="3:7">
      <c r="C852" s="442"/>
      <c r="D852" s="442"/>
      <c r="E852" s="442"/>
      <c r="F852" s="442"/>
      <c r="G852" s="442"/>
    </row>
    <row r="853" spans="3:7">
      <c r="C853" s="442"/>
      <c r="D853" s="442"/>
      <c r="E853" s="442"/>
      <c r="F853" s="442"/>
      <c r="G853" s="442"/>
    </row>
    <row r="854" spans="3:7">
      <c r="C854" s="442"/>
      <c r="D854" s="442"/>
      <c r="E854" s="442"/>
      <c r="F854" s="442"/>
      <c r="G854" s="442"/>
    </row>
    <row r="855" spans="3:7">
      <c r="C855" s="442"/>
      <c r="D855" s="442"/>
      <c r="E855" s="442"/>
      <c r="F855" s="442"/>
      <c r="G855" s="442"/>
    </row>
    <row r="856" spans="3:7">
      <c r="C856" s="442"/>
      <c r="D856" s="442"/>
      <c r="E856" s="442"/>
      <c r="F856" s="442"/>
      <c r="G856" s="442"/>
    </row>
    <row r="857" spans="3:7">
      <c r="C857" s="442"/>
      <c r="D857" s="442"/>
      <c r="E857" s="442"/>
      <c r="F857" s="442"/>
      <c r="G857" s="442"/>
    </row>
    <row r="858" spans="3:7">
      <c r="C858" s="442"/>
      <c r="D858" s="442"/>
      <c r="E858" s="442"/>
      <c r="F858" s="442"/>
      <c r="G858" s="442"/>
    </row>
    <row r="859" spans="3:7">
      <c r="C859" s="442"/>
      <c r="D859" s="442"/>
      <c r="E859" s="442"/>
      <c r="F859" s="442"/>
      <c r="G859" s="442"/>
    </row>
    <row r="860" spans="3:7">
      <c r="C860" s="442"/>
      <c r="D860" s="442"/>
      <c r="E860" s="442"/>
      <c r="F860" s="442"/>
      <c r="G860" s="442"/>
    </row>
    <row r="861" spans="3:7">
      <c r="C861" s="442"/>
      <c r="D861" s="442"/>
      <c r="E861" s="442"/>
      <c r="F861" s="442"/>
      <c r="G861" s="442"/>
    </row>
    <row r="862" spans="3:7">
      <c r="C862" s="442"/>
      <c r="D862" s="442"/>
      <c r="E862" s="442"/>
      <c r="F862" s="442"/>
      <c r="G862" s="442"/>
    </row>
    <row r="863" spans="3:7">
      <c r="C863" s="442"/>
      <c r="D863" s="442"/>
      <c r="E863" s="442"/>
      <c r="F863" s="442"/>
      <c r="G863" s="442"/>
    </row>
    <row r="864" spans="3:7">
      <c r="C864" s="442"/>
      <c r="D864" s="442"/>
      <c r="E864" s="442"/>
      <c r="F864" s="442"/>
      <c r="G864" s="442"/>
    </row>
    <row r="865" spans="3:7">
      <c r="C865" s="442"/>
      <c r="D865" s="442"/>
      <c r="E865" s="442"/>
      <c r="F865" s="442"/>
      <c r="G865" s="442"/>
    </row>
    <row r="866" spans="3:7">
      <c r="C866" s="442"/>
      <c r="D866" s="442"/>
      <c r="E866" s="442"/>
      <c r="F866" s="442"/>
      <c r="G866" s="442"/>
    </row>
    <row r="867" spans="3:7">
      <c r="C867" s="442"/>
      <c r="D867" s="442"/>
      <c r="E867" s="442"/>
      <c r="F867" s="442"/>
      <c r="G867" s="442"/>
    </row>
    <row r="868" spans="3:7">
      <c r="C868" s="442"/>
      <c r="D868" s="442"/>
      <c r="E868" s="442"/>
      <c r="F868" s="442"/>
      <c r="G868" s="442"/>
    </row>
    <row r="869" spans="3:7">
      <c r="C869" s="442"/>
      <c r="D869" s="442"/>
      <c r="E869" s="442"/>
      <c r="F869" s="442"/>
      <c r="G869" s="442"/>
    </row>
    <row r="870" spans="3:7">
      <c r="C870" s="442"/>
      <c r="D870" s="442"/>
      <c r="E870" s="442"/>
      <c r="F870" s="442"/>
      <c r="G870" s="442"/>
    </row>
    <row r="871" spans="3:7">
      <c r="C871" s="442"/>
      <c r="D871" s="442"/>
      <c r="E871" s="442"/>
      <c r="F871" s="442"/>
      <c r="G871" s="442"/>
    </row>
    <row r="872" spans="3:7">
      <c r="C872" s="442"/>
      <c r="D872" s="442"/>
      <c r="E872" s="442"/>
      <c r="F872" s="442"/>
      <c r="G872" s="442"/>
    </row>
    <row r="873" spans="3:7">
      <c r="C873" s="442"/>
      <c r="D873" s="442"/>
      <c r="E873" s="442"/>
      <c r="F873" s="442"/>
      <c r="G873" s="442"/>
    </row>
    <row r="874" spans="3:7">
      <c r="C874" s="442"/>
      <c r="D874" s="442"/>
      <c r="E874" s="442"/>
      <c r="F874" s="442"/>
      <c r="G874" s="442"/>
    </row>
    <row r="875" spans="3:7">
      <c r="C875" s="442"/>
      <c r="D875" s="442"/>
      <c r="E875" s="442"/>
      <c r="F875" s="442"/>
      <c r="G875" s="442"/>
    </row>
    <row r="876" spans="3:7">
      <c r="C876" s="442"/>
      <c r="D876" s="442"/>
      <c r="E876" s="442"/>
      <c r="F876" s="442"/>
      <c r="G876" s="442"/>
    </row>
    <row r="877" spans="3:7">
      <c r="C877" s="442"/>
      <c r="D877" s="442"/>
      <c r="E877" s="442"/>
      <c r="F877" s="442"/>
      <c r="G877" s="442"/>
    </row>
    <row r="878" spans="3:7">
      <c r="C878" s="442"/>
      <c r="D878" s="442"/>
      <c r="E878" s="442"/>
      <c r="F878" s="442"/>
      <c r="G878" s="442"/>
    </row>
    <row r="879" spans="3:7">
      <c r="C879" s="442"/>
      <c r="D879" s="442"/>
      <c r="E879" s="442"/>
      <c r="F879" s="442"/>
      <c r="G879" s="442"/>
    </row>
    <row r="880" spans="3:7">
      <c r="C880" s="442"/>
      <c r="D880" s="442"/>
      <c r="E880" s="442"/>
      <c r="F880" s="442"/>
      <c r="G880" s="442"/>
    </row>
    <row r="881" spans="3:7">
      <c r="C881" s="442"/>
      <c r="D881" s="442"/>
      <c r="E881" s="442"/>
      <c r="F881" s="442"/>
      <c r="G881" s="442"/>
    </row>
    <row r="882" spans="3:7">
      <c r="C882" s="442"/>
      <c r="D882" s="442"/>
      <c r="E882" s="442"/>
      <c r="F882" s="442"/>
      <c r="G882" s="442"/>
    </row>
    <row r="883" spans="3:7">
      <c r="C883" s="442"/>
      <c r="D883" s="442"/>
      <c r="E883" s="442"/>
      <c r="F883" s="442"/>
      <c r="G883" s="442"/>
    </row>
    <row r="884" spans="3:7">
      <c r="C884" s="442"/>
      <c r="D884" s="442"/>
      <c r="E884" s="442"/>
      <c r="F884" s="442"/>
      <c r="G884" s="442"/>
    </row>
    <row r="885" spans="3:7">
      <c r="C885" s="442"/>
      <c r="D885" s="442"/>
      <c r="E885" s="442"/>
      <c r="F885" s="442"/>
      <c r="G885" s="442"/>
    </row>
    <row r="886" spans="3:7">
      <c r="C886" s="442"/>
      <c r="D886" s="442"/>
      <c r="E886" s="442"/>
      <c r="F886" s="442"/>
      <c r="G886" s="442"/>
    </row>
    <row r="887" spans="3:7">
      <c r="C887" s="442"/>
      <c r="D887" s="442"/>
      <c r="E887" s="442"/>
      <c r="F887" s="442"/>
      <c r="G887" s="442"/>
    </row>
    <row r="888" spans="3:7">
      <c r="C888" s="442"/>
      <c r="D888" s="442"/>
      <c r="E888" s="442"/>
      <c r="F888" s="442"/>
      <c r="G888" s="442"/>
    </row>
    <row r="889" spans="3:7">
      <c r="C889" s="442"/>
      <c r="D889" s="442"/>
      <c r="E889" s="442"/>
      <c r="F889" s="442"/>
      <c r="G889" s="442"/>
    </row>
    <row r="890" spans="3:7">
      <c r="C890" s="442"/>
      <c r="D890" s="442"/>
      <c r="E890" s="442"/>
      <c r="F890" s="442"/>
      <c r="G890" s="442"/>
    </row>
    <row r="891" spans="3:7">
      <c r="C891" s="442"/>
      <c r="D891" s="442"/>
      <c r="E891" s="442"/>
      <c r="F891" s="442"/>
      <c r="G891" s="442"/>
    </row>
    <row r="892" spans="3:7">
      <c r="C892" s="442"/>
      <c r="D892" s="442"/>
      <c r="E892" s="442"/>
      <c r="F892" s="442"/>
      <c r="G892" s="442"/>
    </row>
    <row r="893" spans="3:7">
      <c r="C893" s="442"/>
      <c r="D893" s="442"/>
      <c r="E893" s="442"/>
      <c r="F893" s="442"/>
      <c r="G893" s="442"/>
    </row>
    <row r="894" spans="3:7">
      <c r="C894" s="442"/>
      <c r="D894" s="442"/>
      <c r="E894" s="442"/>
      <c r="F894" s="442"/>
      <c r="G894" s="442"/>
    </row>
    <row r="895" spans="3:7">
      <c r="C895" s="442"/>
      <c r="D895" s="442"/>
      <c r="E895" s="442"/>
      <c r="F895" s="442"/>
      <c r="G895" s="442"/>
    </row>
    <row r="896" spans="3:7">
      <c r="C896" s="442"/>
      <c r="D896" s="442"/>
      <c r="E896" s="442"/>
      <c r="F896" s="442"/>
      <c r="G896" s="442"/>
    </row>
    <row r="897" spans="3:7">
      <c r="C897" s="442"/>
      <c r="D897" s="442"/>
      <c r="E897" s="442"/>
      <c r="F897" s="442"/>
      <c r="G897" s="442"/>
    </row>
    <row r="898" spans="3:7">
      <c r="C898" s="442"/>
      <c r="D898" s="442"/>
      <c r="E898" s="442"/>
      <c r="F898" s="442"/>
      <c r="G898" s="442"/>
    </row>
    <row r="899" spans="3:7">
      <c r="C899" s="442"/>
      <c r="D899" s="442"/>
      <c r="E899" s="442"/>
      <c r="F899" s="442"/>
      <c r="G899" s="442"/>
    </row>
    <row r="900" spans="3:7">
      <c r="C900" s="442"/>
      <c r="D900" s="442"/>
      <c r="E900" s="442"/>
      <c r="F900" s="442"/>
      <c r="G900" s="442"/>
    </row>
    <row r="901" spans="3:7">
      <c r="C901" s="442"/>
      <c r="D901" s="442"/>
      <c r="E901" s="442"/>
      <c r="F901" s="442"/>
      <c r="G901" s="442"/>
    </row>
    <row r="902" spans="3:7">
      <c r="C902" s="442"/>
      <c r="D902" s="442"/>
      <c r="E902" s="442"/>
      <c r="F902" s="442"/>
      <c r="G902" s="442"/>
    </row>
    <row r="903" spans="3:7">
      <c r="C903" s="442"/>
      <c r="D903" s="442"/>
      <c r="E903" s="442"/>
      <c r="F903" s="442"/>
      <c r="G903" s="442"/>
    </row>
    <row r="904" spans="3:7">
      <c r="C904" s="442"/>
      <c r="D904" s="442"/>
      <c r="E904" s="442"/>
      <c r="F904" s="442"/>
      <c r="G904" s="442"/>
    </row>
    <row r="905" spans="3:7">
      <c r="C905" s="442"/>
      <c r="D905" s="442"/>
      <c r="E905" s="442"/>
      <c r="F905" s="442"/>
      <c r="G905" s="442"/>
    </row>
    <row r="906" spans="3:7">
      <c r="C906" s="442"/>
      <c r="D906" s="442"/>
      <c r="E906" s="442"/>
      <c r="F906" s="442"/>
      <c r="G906" s="442"/>
    </row>
    <row r="907" spans="3:7">
      <c r="C907" s="442"/>
      <c r="D907" s="442"/>
      <c r="E907" s="442"/>
      <c r="F907" s="442"/>
      <c r="G907" s="442"/>
    </row>
    <row r="908" spans="3:7">
      <c r="C908" s="442"/>
      <c r="D908" s="442"/>
      <c r="E908" s="442"/>
      <c r="F908" s="442"/>
      <c r="G908" s="442"/>
    </row>
    <row r="909" spans="3:7">
      <c r="C909" s="442"/>
      <c r="D909" s="442"/>
      <c r="E909" s="442"/>
      <c r="F909" s="442"/>
      <c r="G909" s="442"/>
    </row>
    <row r="910" spans="3:7">
      <c r="C910" s="442"/>
      <c r="D910" s="442"/>
      <c r="E910" s="442"/>
      <c r="F910" s="442"/>
      <c r="G910" s="442"/>
    </row>
    <row r="911" spans="3:7">
      <c r="C911" s="442"/>
      <c r="D911" s="442"/>
      <c r="E911" s="442"/>
      <c r="F911" s="442"/>
      <c r="G911" s="442"/>
    </row>
    <row r="912" spans="3:7">
      <c r="C912" s="442"/>
      <c r="D912" s="442"/>
      <c r="E912" s="442"/>
      <c r="F912" s="442"/>
      <c r="G912" s="442"/>
    </row>
    <row r="913" spans="3:7">
      <c r="C913" s="442"/>
      <c r="D913" s="442"/>
      <c r="E913" s="442"/>
      <c r="F913" s="442"/>
      <c r="G913" s="442"/>
    </row>
    <row r="914" spans="3:7">
      <c r="C914" s="442"/>
      <c r="D914" s="442"/>
      <c r="E914" s="442"/>
      <c r="F914" s="442"/>
      <c r="G914" s="442"/>
    </row>
    <row r="915" spans="3:7">
      <c r="C915" s="442"/>
      <c r="D915" s="442"/>
      <c r="E915" s="442"/>
      <c r="F915" s="442"/>
      <c r="G915" s="442"/>
    </row>
    <row r="916" spans="3:7">
      <c r="C916" s="442"/>
      <c r="D916" s="442"/>
      <c r="E916" s="442"/>
      <c r="F916" s="442"/>
      <c r="G916" s="442"/>
    </row>
    <row r="917" spans="3:7">
      <c r="C917" s="442"/>
      <c r="D917" s="442"/>
      <c r="E917" s="442"/>
      <c r="F917" s="442"/>
      <c r="G917" s="442"/>
    </row>
    <row r="918" spans="3:7">
      <c r="C918" s="442"/>
      <c r="D918" s="442"/>
      <c r="E918" s="442"/>
      <c r="F918" s="442"/>
      <c r="G918" s="442"/>
    </row>
    <row r="919" spans="3:7">
      <c r="C919" s="442"/>
      <c r="D919" s="442"/>
      <c r="E919" s="442"/>
      <c r="F919" s="442"/>
      <c r="G919" s="442"/>
    </row>
    <row r="920" spans="3:7">
      <c r="C920" s="442"/>
      <c r="D920" s="442"/>
      <c r="E920" s="442"/>
      <c r="F920" s="442"/>
      <c r="G920" s="442"/>
    </row>
    <row r="921" spans="3:7">
      <c r="C921" s="442"/>
      <c r="D921" s="442"/>
      <c r="E921" s="442"/>
      <c r="F921" s="442"/>
      <c r="G921" s="442"/>
    </row>
    <row r="922" spans="3:7">
      <c r="C922" s="442"/>
      <c r="D922" s="442"/>
      <c r="E922" s="442"/>
      <c r="F922" s="442"/>
      <c r="G922" s="442"/>
    </row>
    <row r="923" spans="3:7">
      <c r="C923" s="442"/>
      <c r="D923" s="442"/>
      <c r="E923" s="442"/>
      <c r="F923" s="442"/>
      <c r="G923" s="442"/>
    </row>
    <row r="924" spans="3:7">
      <c r="C924" s="442"/>
      <c r="D924" s="442"/>
      <c r="E924" s="442"/>
      <c r="F924" s="442"/>
      <c r="G924" s="442"/>
    </row>
    <row r="925" spans="3:7">
      <c r="C925" s="442"/>
      <c r="D925" s="442"/>
      <c r="E925" s="442"/>
      <c r="F925" s="442"/>
      <c r="G925" s="442"/>
    </row>
    <row r="926" spans="3:7">
      <c r="C926" s="442"/>
      <c r="D926" s="442"/>
      <c r="E926" s="442"/>
      <c r="F926" s="442"/>
      <c r="G926" s="442"/>
    </row>
    <row r="927" spans="3:7">
      <c r="C927" s="442"/>
      <c r="D927" s="442"/>
      <c r="E927" s="442"/>
      <c r="F927" s="442"/>
      <c r="G927" s="442"/>
    </row>
    <row r="928" spans="3:7">
      <c r="C928" s="442"/>
      <c r="D928" s="442"/>
      <c r="E928" s="442"/>
      <c r="F928" s="442"/>
      <c r="G928" s="442"/>
    </row>
    <row r="929" spans="3:7">
      <c r="C929" s="442"/>
      <c r="D929" s="442"/>
      <c r="E929" s="442"/>
      <c r="F929" s="442"/>
      <c r="G929" s="442"/>
    </row>
    <row r="930" spans="3:7">
      <c r="C930" s="442"/>
      <c r="D930" s="442"/>
      <c r="E930" s="442"/>
      <c r="F930" s="442"/>
      <c r="G930" s="442"/>
    </row>
    <row r="931" spans="3:7">
      <c r="C931" s="442"/>
      <c r="D931" s="442"/>
      <c r="E931" s="442"/>
      <c r="F931" s="442"/>
      <c r="G931" s="442"/>
    </row>
    <row r="932" spans="3:7">
      <c r="C932" s="442"/>
      <c r="D932" s="442"/>
      <c r="E932" s="442"/>
      <c r="F932" s="442"/>
      <c r="G932" s="442"/>
    </row>
    <row r="933" spans="3:7">
      <c r="C933" s="442"/>
      <c r="D933" s="442"/>
      <c r="E933" s="442"/>
      <c r="F933" s="442"/>
      <c r="G933" s="442"/>
    </row>
    <row r="934" spans="3:7">
      <c r="C934" s="442"/>
      <c r="D934" s="442"/>
      <c r="E934" s="442"/>
      <c r="F934" s="442"/>
      <c r="G934" s="442"/>
    </row>
    <row r="935" spans="3:7">
      <c r="C935" s="442"/>
      <c r="D935" s="442"/>
      <c r="E935" s="442"/>
      <c r="F935" s="442"/>
      <c r="G935" s="442"/>
    </row>
    <row r="936" spans="3:7">
      <c r="C936" s="442"/>
      <c r="D936" s="442"/>
      <c r="E936" s="442"/>
      <c r="F936" s="442"/>
      <c r="G936" s="442"/>
    </row>
    <row r="937" spans="3:7">
      <c r="C937" s="442"/>
      <c r="D937" s="442"/>
      <c r="E937" s="442"/>
      <c r="F937" s="442"/>
      <c r="G937" s="442"/>
    </row>
    <row r="938" spans="3:7">
      <c r="C938" s="442"/>
      <c r="D938" s="442"/>
      <c r="E938" s="442"/>
      <c r="F938" s="442"/>
      <c r="G938" s="442"/>
    </row>
    <row r="939" spans="3:7">
      <c r="C939" s="442"/>
      <c r="D939" s="442"/>
      <c r="E939" s="442"/>
      <c r="F939" s="442"/>
      <c r="G939" s="442"/>
    </row>
    <row r="940" spans="3:7">
      <c r="C940" s="442"/>
      <c r="D940" s="442"/>
      <c r="E940" s="442"/>
      <c r="F940" s="442"/>
      <c r="G940" s="442"/>
    </row>
    <row r="941" spans="3:7">
      <c r="C941" s="442"/>
      <c r="D941" s="442"/>
      <c r="E941" s="442"/>
      <c r="F941" s="442"/>
      <c r="G941" s="442"/>
    </row>
    <row r="942" spans="3:7">
      <c r="C942" s="442"/>
      <c r="D942" s="442"/>
      <c r="E942" s="442"/>
      <c r="F942" s="442"/>
      <c r="G942" s="442"/>
    </row>
    <row r="943" spans="3:7">
      <c r="C943" s="442"/>
      <c r="D943" s="442"/>
      <c r="E943" s="442"/>
      <c r="F943" s="442"/>
      <c r="G943" s="442"/>
    </row>
    <row r="944" spans="3:7">
      <c r="C944" s="442"/>
      <c r="D944" s="442"/>
      <c r="E944" s="442"/>
      <c r="F944" s="442"/>
      <c r="G944" s="442"/>
    </row>
    <row r="945" spans="3:7">
      <c r="C945" s="442"/>
      <c r="D945" s="442"/>
      <c r="E945" s="442"/>
      <c r="F945" s="442"/>
      <c r="G945" s="442"/>
    </row>
    <row r="946" spans="3:7">
      <c r="C946" s="442"/>
      <c r="D946" s="442"/>
      <c r="E946" s="442"/>
      <c r="F946" s="442"/>
      <c r="G946" s="442"/>
    </row>
    <row r="947" spans="3:7">
      <c r="C947" s="442"/>
      <c r="D947" s="442"/>
      <c r="E947" s="442"/>
      <c r="F947" s="442"/>
      <c r="G947" s="442"/>
    </row>
    <row r="948" spans="3:7">
      <c r="C948" s="442"/>
      <c r="D948" s="442"/>
      <c r="E948" s="442"/>
      <c r="F948" s="442"/>
      <c r="G948" s="442"/>
    </row>
    <row r="949" spans="3:7">
      <c r="C949" s="442"/>
      <c r="D949" s="442"/>
      <c r="E949" s="442"/>
      <c r="F949" s="442"/>
      <c r="G949" s="442"/>
    </row>
    <row r="950" spans="3:7">
      <c r="C950" s="442"/>
      <c r="D950" s="442"/>
      <c r="E950" s="442"/>
      <c r="F950" s="442"/>
      <c r="G950" s="442"/>
    </row>
    <row r="951" spans="3:7">
      <c r="C951" s="442"/>
      <c r="D951" s="442"/>
      <c r="E951" s="442"/>
      <c r="F951" s="442"/>
      <c r="G951" s="442"/>
    </row>
    <row r="952" spans="3:7">
      <c r="C952" s="442"/>
      <c r="D952" s="442"/>
      <c r="E952" s="442"/>
      <c r="F952" s="442"/>
      <c r="G952" s="442"/>
    </row>
    <row r="953" spans="3:7">
      <c r="C953" s="442"/>
      <c r="D953" s="442"/>
      <c r="E953" s="442"/>
      <c r="F953" s="442"/>
      <c r="G953" s="442"/>
    </row>
    <row r="954" spans="3:7">
      <c r="C954" s="442"/>
      <c r="D954" s="442"/>
      <c r="E954" s="442"/>
      <c r="F954" s="442"/>
      <c r="G954" s="442"/>
    </row>
    <row r="955" spans="3:7">
      <c r="C955" s="442"/>
      <c r="D955" s="442"/>
      <c r="E955" s="442"/>
      <c r="F955" s="442"/>
      <c r="G955" s="442"/>
    </row>
    <row r="956" spans="3:7">
      <c r="C956" s="442"/>
      <c r="D956" s="442"/>
      <c r="E956" s="442"/>
      <c r="F956" s="442"/>
      <c r="G956" s="442"/>
    </row>
    <row r="957" spans="3:7">
      <c r="C957" s="442"/>
      <c r="D957" s="442"/>
      <c r="E957" s="442"/>
      <c r="F957" s="442"/>
      <c r="G957" s="442"/>
    </row>
    <row r="958" spans="3:7">
      <c r="C958" s="442"/>
      <c r="D958" s="442"/>
      <c r="E958" s="442"/>
      <c r="F958" s="442"/>
      <c r="G958" s="442"/>
    </row>
    <row r="959" spans="3:7">
      <c r="C959" s="442"/>
      <c r="D959" s="442"/>
      <c r="E959" s="442"/>
      <c r="F959" s="442"/>
      <c r="G959" s="442"/>
    </row>
    <row r="960" spans="3:7">
      <c r="C960" s="442"/>
      <c r="D960" s="442"/>
      <c r="E960" s="442"/>
      <c r="F960" s="442"/>
      <c r="G960" s="442"/>
    </row>
    <row r="961" spans="3:7">
      <c r="C961" s="442"/>
      <c r="D961" s="442"/>
      <c r="E961" s="442"/>
      <c r="F961" s="442"/>
      <c r="G961" s="442"/>
    </row>
    <row r="962" spans="3:7">
      <c r="C962" s="442"/>
      <c r="D962" s="442"/>
      <c r="E962" s="442"/>
      <c r="F962" s="442"/>
      <c r="G962" s="442"/>
    </row>
    <row r="963" spans="3:7">
      <c r="C963" s="442"/>
      <c r="D963" s="442"/>
      <c r="E963" s="442"/>
      <c r="F963" s="442"/>
      <c r="G963" s="442"/>
    </row>
    <row r="964" spans="3:7">
      <c r="C964" s="442"/>
      <c r="D964" s="442"/>
      <c r="E964" s="442"/>
      <c r="F964" s="442"/>
      <c r="G964" s="442"/>
    </row>
    <row r="965" spans="3:7">
      <c r="C965" s="442"/>
      <c r="D965" s="442"/>
      <c r="E965" s="442"/>
      <c r="F965" s="442"/>
      <c r="G965" s="442"/>
    </row>
    <row r="966" spans="3:7">
      <c r="C966" s="442"/>
      <c r="D966" s="442"/>
      <c r="E966" s="442"/>
      <c r="F966" s="442"/>
      <c r="G966" s="442"/>
    </row>
    <row r="967" spans="3:7">
      <c r="C967" s="442"/>
      <c r="D967" s="442"/>
      <c r="E967" s="442"/>
      <c r="F967" s="442"/>
      <c r="G967" s="442"/>
    </row>
    <row r="968" spans="3:7">
      <c r="C968" s="442"/>
      <c r="D968" s="442"/>
      <c r="E968" s="442"/>
      <c r="F968" s="442"/>
      <c r="G968" s="442"/>
    </row>
    <row r="969" spans="3:7">
      <c r="C969" s="442"/>
      <c r="D969" s="442"/>
      <c r="E969" s="442"/>
      <c r="F969" s="442"/>
      <c r="G969" s="442"/>
    </row>
    <row r="970" spans="3:7">
      <c r="C970" s="442"/>
      <c r="D970" s="442"/>
      <c r="E970" s="442"/>
      <c r="F970" s="442"/>
      <c r="G970" s="442"/>
    </row>
    <row r="971" spans="3:7">
      <c r="C971" s="442"/>
      <c r="D971" s="442"/>
      <c r="E971" s="442"/>
      <c r="F971" s="442"/>
      <c r="G971" s="442"/>
    </row>
    <row r="972" spans="3:7">
      <c r="C972" s="442"/>
      <c r="D972" s="442"/>
      <c r="E972" s="442"/>
      <c r="F972" s="442"/>
      <c r="G972" s="442"/>
    </row>
    <row r="973" spans="3:7">
      <c r="C973" s="442"/>
      <c r="D973" s="442"/>
      <c r="E973" s="442"/>
      <c r="F973" s="442"/>
      <c r="G973" s="442"/>
    </row>
    <row r="974" spans="3:7">
      <c r="C974" s="442"/>
      <c r="D974" s="442"/>
      <c r="E974" s="442"/>
      <c r="F974" s="442"/>
      <c r="G974" s="442"/>
    </row>
    <row r="975" spans="3:7">
      <c r="C975" s="442"/>
      <c r="D975" s="442"/>
      <c r="E975" s="442"/>
      <c r="F975" s="442"/>
      <c r="G975" s="442"/>
    </row>
    <row r="976" spans="3:7">
      <c r="C976" s="442"/>
      <c r="D976" s="442"/>
      <c r="E976" s="442"/>
      <c r="F976" s="442"/>
      <c r="G976" s="442"/>
    </row>
    <row r="977" spans="3:7">
      <c r="C977" s="442"/>
      <c r="D977" s="442"/>
      <c r="E977" s="442"/>
      <c r="F977" s="442"/>
      <c r="G977" s="442"/>
    </row>
    <row r="978" spans="3:7">
      <c r="C978" s="442"/>
      <c r="D978" s="442"/>
      <c r="E978" s="442"/>
      <c r="F978" s="442"/>
      <c r="G978" s="442"/>
    </row>
    <row r="979" spans="3:7">
      <c r="C979" s="442"/>
      <c r="D979" s="442"/>
      <c r="E979" s="442"/>
      <c r="F979" s="442"/>
      <c r="G979" s="442"/>
    </row>
    <row r="980" spans="3:7">
      <c r="C980" s="442"/>
      <c r="D980" s="442"/>
      <c r="E980" s="442"/>
      <c r="F980" s="442"/>
      <c r="G980" s="442"/>
    </row>
    <row r="981" spans="3:7">
      <c r="C981" s="442"/>
      <c r="D981" s="442"/>
      <c r="E981" s="442"/>
      <c r="F981" s="442"/>
      <c r="G981" s="442"/>
    </row>
    <row r="982" spans="3:7">
      <c r="C982" s="442"/>
      <c r="D982" s="442"/>
      <c r="E982" s="442"/>
      <c r="F982" s="442"/>
      <c r="G982" s="442"/>
    </row>
    <row r="983" spans="3:7">
      <c r="C983" s="442"/>
      <c r="D983" s="442"/>
      <c r="E983" s="442"/>
      <c r="F983" s="442"/>
      <c r="G983" s="442"/>
    </row>
    <row r="984" spans="3:7">
      <c r="C984" s="442"/>
      <c r="D984" s="442"/>
      <c r="E984" s="442"/>
      <c r="F984" s="442"/>
      <c r="G984" s="442"/>
    </row>
    <row r="985" spans="3:7">
      <c r="C985" s="442"/>
      <c r="D985" s="442"/>
      <c r="E985" s="442"/>
      <c r="F985" s="442"/>
      <c r="G985" s="442"/>
    </row>
    <row r="986" spans="3:7">
      <c r="C986" s="442"/>
      <c r="D986" s="442"/>
      <c r="E986" s="442"/>
      <c r="F986" s="442"/>
      <c r="G986" s="442"/>
    </row>
    <row r="987" spans="3:7">
      <c r="C987" s="442"/>
      <c r="D987" s="442"/>
      <c r="E987" s="442"/>
      <c r="F987" s="442"/>
      <c r="G987" s="442"/>
    </row>
    <row r="988" spans="3:7">
      <c r="C988" s="442"/>
      <c r="D988" s="442"/>
      <c r="E988" s="442"/>
      <c r="F988" s="442"/>
      <c r="G988" s="442"/>
    </row>
    <row r="989" spans="3:7">
      <c r="C989" s="442"/>
      <c r="D989" s="442"/>
      <c r="E989" s="442"/>
      <c r="F989" s="442"/>
      <c r="G989" s="442"/>
    </row>
    <row r="990" spans="3:7">
      <c r="C990" s="442"/>
      <c r="D990" s="442"/>
      <c r="E990" s="442"/>
      <c r="F990" s="442"/>
      <c r="G990" s="442"/>
    </row>
    <row r="991" spans="3:7">
      <c r="C991" s="442"/>
      <c r="D991" s="442"/>
      <c r="E991" s="442"/>
      <c r="F991" s="442"/>
      <c r="G991" s="442"/>
    </row>
    <row r="992" spans="3:7">
      <c r="C992" s="442"/>
      <c r="D992" s="442"/>
      <c r="E992" s="442"/>
      <c r="F992" s="442"/>
      <c r="G992" s="442"/>
    </row>
    <row r="993" spans="3:7">
      <c r="C993" s="442"/>
      <c r="D993" s="442"/>
      <c r="E993" s="442"/>
      <c r="F993" s="442"/>
      <c r="G993" s="442"/>
    </row>
    <row r="994" spans="3:7">
      <c r="C994" s="442"/>
      <c r="D994" s="442"/>
      <c r="E994" s="442"/>
      <c r="F994" s="442"/>
      <c r="G994" s="442"/>
    </row>
    <row r="995" spans="3:7">
      <c r="C995" s="442"/>
      <c r="D995" s="442"/>
      <c r="E995" s="442"/>
      <c r="F995" s="442"/>
      <c r="G995" s="442"/>
    </row>
    <row r="996" spans="3:7">
      <c r="C996" s="442"/>
      <c r="D996" s="442"/>
      <c r="E996" s="442"/>
      <c r="F996" s="442"/>
      <c r="G996" s="442"/>
    </row>
    <row r="997" spans="3:7">
      <c r="C997" s="442"/>
      <c r="D997" s="442"/>
      <c r="E997" s="442"/>
      <c r="F997" s="442"/>
      <c r="G997" s="442"/>
    </row>
    <row r="998" spans="3:7">
      <c r="C998" s="442"/>
      <c r="D998" s="442"/>
      <c r="E998" s="442"/>
      <c r="F998" s="442"/>
      <c r="G998" s="442"/>
    </row>
    <row r="999" spans="3:7">
      <c r="C999" s="442"/>
      <c r="D999" s="442"/>
      <c r="E999" s="442"/>
      <c r="F999" s="442"/>
      <c r="G999" s="442"/>
    </row>
    <row r="1000" spans="3:7">
      <c r="C1000" s="442"/>
      <c r="D1000" s="442"/>
      <c r="E1000" s="442"/>
      <c r="F1000" s="442"/>
      <c r="G1000" s="442"/>
    </row>
    <row r="1001" spans="3:7">
      <c r="C1001" s="442"/>
      <c r="D1001" s="442"/>
      <c r="E1001" s="442"/>
      <c r="F1001" s="442"/>
      <c r="G1001" s="442"/>
    </row>
    <row r="1002" spans="3:7">
      <c r="C1002" s="442"/>
      <c r="D1002" s="442"/>
      <c r="E1002" s="442"/>
      <c r="F1002" s="442"/>
      <c r="G1002" s="442"/>
    </row>
    <row r="1003" spans="3:7">
      <c r="C1003" s="442"/>
      <c r="D1003" s="442"/>
      <c r="E1003" s="442"/>
      <c r="F1003" s="442"/>
      <c r="G1003" s="442"/>
    </row>
    <row r="1004" spans="3:7">
      <c r="C1004" s="442"/>
      <c r="D1004" s="442"/>
      <c r="E1004" s="442"/>
      <c r="F1004" s="442"/>
      <c r="G1004" s="442"/>
    </row>
    <row r="1005" spans="3:7">
      <c r="C1005" s="442"/>
      <c r="D1005" s="442"/>
      <c r="E1005" s="442"/>
      <c r="F1005" s="442"/>
      <c r="G1005" s="442"/>
    </row>
    <row r="1006" spans="3:7">
      <c r="C1006" s="442"/>
      <c r="D1006" s="442"/>
      <c r="E1006" s="442"/>
      <c r="F1006" s="442"/>
      <c r="G1006" s="442"/>
    </row>
    <row r="1007" spans="3:7">
      <c r="C1007" s="442"/>
      <c r="D1007" s="442"/>
      <c r="E1007" s="442"/>
      <c r="F1007" s="442"/>
      <c r="G1007" s="442"/>
    </row>
    <row r="1008" spans="3:7">
      <c r="C1008" s="442"/>
      <c r="D1008" s="442"/>
      <c r="E1008" s="442"/>
      <c r="F1008" s="442"/>
      <c r="G1008" s="442"/>
    </row>
    <row r="1009" spans="3:7">
      <c r="C1009" s="442"/>
      <c r="D1009" s="442"/>
      <c r="E1009" s="442"/>
      <c r="F1009" s="442"/>
      <c r="G1009" s="442"/>
    </row>
    <row r="1010" spans="3:7">
      <c r="C1010" s="442"/>
      <c r="D1010" s="442"/>
      <c r="E1010" s="442"/>
      <c r="F1010" s="442"/>
      <c r="G1010" s="442"/>
    </row>
    <row r="1011" spans="3:7">
      <c r="C1011" s="442"/>
      <c r="D1011" s="442"/>
      <c r="E1011" s="442"/>
      <c r="F1011" s="442"/>
      <c r="G1011" s="442"/>
    </row>
    <row r="1012" spans="3:7">
      <c r="C1012" s="442"/>
      <c r="D1012" s="442"/>
      <c r="E1012" s="442"/>
      <c r="F1012" s="442"/>
      <c r="G1012" s="442"/>
    </row>
    <row r="1013" spans="3:7">
      <c r="C1013" s="442"/>
      <c r="D1013" s="442"/>
      <c r="E1013" s="442"/>
      <c r="F1013" s="442"/>
      <c r="G1013" s="442"/>
    </row>
    <row r="1014" spans="3:7">
      <c r="C1014" s="442"/>
      <c r="D1014" s="442"/>
      <c r="E1014" s="442"/>
      <c r="F1014" s="442"/>
      <c r="G1014" s="442"/>
    </row>
    <row r="1015" spans="3:7">
      <c r="C1015" s="442"/>
      <c r="D1015" s="442"/>
      <c r="E1015" s="442"/>
      <c r="F1015" s="442"/>
      <c r="G1015" s="442"/>
    </row>
    <row r="1016" spans="3:7">
      <c r="C1016" s="442"/>
      <c r="D1016" s="442"/>
      <c r="E1016" s="442"/>
      <c r="F1016" s="442"/>
      <c r="G1016" s="442"/>
    </row>
    <row r="1017" spans="3:7">
      <c r="C1017" s="442"/>
      <c r="D1017" s="442"/>
      <c r="E1017" s="442"/>
      <c r="F1017" s="442"/>
      <c r="G1017" s="442"/>
    </row>
    <row r="1018" spans="3:7">
      <c r="C1018" s="442"/>
      <c r="D1018" s="442"/>
      <c r="E1018" s="442"/>
      <c r="F1018" s="442"/>
      <c r="G1018" s="442"/>
    </row>
    <row r="1019" spans="3:7">
      <c r="C1019" s="442"/>
      <c r="D1019" s="442"/>
      <c r="E1019" s="442"/>
      <c r="F1019" s="442"/>
      <c r="G1019" s="442"/>
    </row>
    <row r="1020" spans="3:7">
      <c r="C1020" s="442"/>
      <c r="D1020" s="442"/>
      <c r="E1020" s="442"/>
      <c r="F1020" s="442"/>
      <c r="G1020" s="442"/>
    </row>
    <row r="1021" spans="3:7">
      <c r="C1021" s="442"/>
      <c r="D1021" s="442"/>
      <c r="E1021" s="442"/>
      <c r="F1021" s="442"/>
      <c r="G1021" s="442"/>
    </row>
    <row r="1022" spans="3:7">
      <c r="C1022" s="442"/>
      <c r="D1022" s="442"/>
      <c r="E1022" s="442"/>
      <c r="F1022" s="442"/>
      <c r="G1022" s="442"/>
    </row>
    <row r="1023" spans="3:7">
      <c r="C1023" s="442"/>
      <c r="D1023" s="442"/>
      <c r="E1023" s="442"/>
      <c r="F1023" s="442"/>
      <c r="G1023" s="442"/>
    </row>
    <row r="1024" spans="3:7">
      <c r="C1024" s="442"/>
      <c r="D1024" s="442"/>
      <c r="E1024" s="442"/>
      <c r="F1024" s="442"/>
      <c r="G1024" s="442"/>
    </row>
    <row r="1025" spans="3:7">
      <c r="C1025" s="442"/>
      <c r="D1025" s="442"/>
      <c r="E1025" s="442"/>
      <c r="F1025" s="442"/>
      <c r="G1025" s="442"/>
    </row>
    <row r="1026" spans="3:7">
      <c r="C1026" s="442"/>
      <c r="D1026" s="442"/>
      <c r="E1026" s="442"/>
      <c r="F1026" s="442"/>
      <c r="G1026" s="442"/>
    </row>
    <row r="1027" spans="3:7">
      <c r="C1027" s="442"/>
      <c r="D1027" s="442"/>
      <c r="E1027" s="442"/>
      <c r="F1027" s="442"/>
      <c r="G1027" s="442"/>
    </row>
    <row r="1028" spans="3:7">
      <c r="C1028" s="442"/>
      <c r="D1028" s="442"/>
      <c r="E1028" s="442"/>
      <c r="F1028" s="442"/>
      <c r="G1028" s="442"/>
    </row>
    <row r="1029" spans="3:7">
      <c r="C1029" s="442"/>
      <c r="D1029" s="442"/>
      <c r="E1029" s="442"/>
      <c r="F1029" s="442"/>
      <c r="G1029" s="442"/>
    </row>
    <row r="1030" spans="3:7">
      <c r="C1030" s="442"/>
      <c r="D1030" s="442"/>
      <c r="E1030" s="442"/>
      <c r="F1030" s="442"/>
      <c r="G1030" s="442"/>
    </row>
    <row r="1031" spans="3:7">
      <c r="C1031" s="442"/>
      <c r="D1031" s="442"/>
      <c r="E1031" s="442"/>
      <c r="F1031" s="442"/>
      <c r="G1031" s="442"/>
    </row>
    <row r="1032" spans="3:7">
      <c r="C1032" s="442"/>
      <c r="D1032" s="442"/>
      <c r="E1032" s="442"/>
      <c r="F1032" s="442"/>
      <c r="G1032" s="442"/>
    </row>
    <row r="1033" spans="3:7">
      <c r="C1033" s="442"/>
      <c r="D1033" s="442"/>
      <c r="E1033" s="442"/>
      <c r="F1033" s="442"/>
      <c r="G1033" s="442"/>
    </row>
    <row r="1034" spans="3:7">
      <c r="C1034" s="442"/>
      <c r="D1034" s="442"/>
      <c r="E1034" s="442"/>
      <c r="F1034" s="442"/>
      <c r="G1034" s="442"/>
    </row>
    <row r="1035" spans="3:7">
      <c r="C1035" s="442"/>
      <c r="D1035" s="442"/>
      <c r="E1035" s="442"/>
      <c r="F1035" s="442"/>
      <c r="G1035" s="442"/>
    </row>
    <row r="1036" spans="3:7">
      <c r="C1036" s="442"/>
      <c r="D1036" s="442"/>
      <c r="E1036" s="442"/>
      <c r="F1036" s="442"/>
      <c r="G1036" s="442"/>
    </row>
    <row r="1037" spans="3:7">
      <c r="C1037" s="442"/>
      <c r="D1037" s="442"/>
      <c r="E1037" s="442"/>
      <c r="F1037" s="442"/>
      <c r="G1037" s="442"/>
    </row>
    <row r="1038" spans="3:7">
      <c r="C1038" s="442"/>
      <c r="D1038" s="442"/>
      <c r="E1038" s="442"/>
      <c r="F1038" s="442"/>
      <c r="G1038" s="442"/>
    </row>
    <row r="1039" spans="3:7">
      <c r="C1039" s="442"/>
      <c r="D1039" s="442"/>
      <c r="E1039" s="442"/>
      <c r="F1039" s="442"/>
      <c r="G1039" s="442"/>
    </row>
    <row r="1040" spans="3:7">
      <c r="C1040" s="442"/>
      <c r="D1040" s="442"/>
      <c r="E1040" s="442"/>
      <c r="F1040" s="442"/>
      <c r="G1040" s="442"/>
    </row>
    <row r="1041" spans="3:7">
      <c r="C1041" s="442"/>
      <c r="D1041" s="442"/>
      <c r="E1041" s="442"/>
      <c r="F1041" s="442"/>
      <c r="G1041" s="442"/>
    </row>
    <row r="1042" spans="3:7">
      <c r="C1042" s="442"/>
      <c r="D1042" s="442"/>
      <c r="E1042" s="442"/>
      <c r="F1042" s="442"/>
      <c r="G1042" s="442"/>
    </row>
    <row r="1043" spans="3:7">
      <c r="C1043" s="442"/>
      <c r="D1043" s="442"/>
      <c r="E1043" s="442"/>
      <c r="F1043" s="442"/>
      <c r="G1043" s="442"/>
    </row>
    <row r="1044" spans="3:7">
      <c r="C1044" s="442"/>
      <c r="D1044" s="442"/>
      <c r="E1044" s="442"/>
      <c r="F1044" s="442"/>
      <c r="G1044" s="442"/>
    </row>
    <row r="1045" spans="3:7">
      <c r="C1045" s="442"/>
      <c r="D1045" s="442"/>
      <c r="E1045" s="442"/>
      <c r="F1045" s="442"/>
      <c r="G1045" s="442"/>
    </row>
    <row r="1046" spans="3:7">
      <c r="C1046" s="442"/>
      <c r="D1046" s="442"/>
      <c r="E1046" s="442"/>
      <c r="F1046" s="442"/>
      <c r="G1046" s="442"/>
    </row>
    <row r="1047" spans="3:7">
      <c r="C1047" s="442"/>
      <c r="D1047" s="442"/>
      <c r="E1047" s="442"/>
      <c r="F1047" s="442"/>
      <c r="G1047" s="442"/>
    </row>
    <row r="1048" spans="3:7">
      <c r="C1048" s="442"/>
      <c r="D1048" s="442"/>
      <c r="E1048" s="442"/>
      <c r="F1048" s="442"/>
      <c r="G1048" s="442"/>
    </row>
    <row r="1049" spans="3:7">
      <c r="C1049" s="442"/>
      <c r="D1049" s="442"/>
      <c r="E1049" s="442"/>
      <c r="F1049" s="442"/>
      <c r="G1049" s="442"/>
    </row>
    <row r="1050" spans="3:7">
      <c r="C1050" s="442"/>
      <c r="D1050" s="442"/>
      <c r="E1050" s="442"/>
      <c r="F1050" s="442"/>
      <c r="G1050" s="442"/>
    </row>
    <row r="1051" spans="3:7">
      <c r="C1051" s="442"/>
      <c r="D1051" s="442"/>
      <c r="E1051" s="442"/>
      <c r="F1051" s="442"/>
      <c r="G1051" s="442"/>
    </row>
    <row r="1052" spans="3:7">
      <c r="C1052" s="442"/>
      <c r="D1052" s="442"/>
      <c r="E1052" s="442"/>
      <c r="F1052" s="442"/>
      <c r="G1052" s="442"/>
    </row>
    <row r="1053" spans="3:7">
      <c r="C1053" s="442"/>
      <c r="D1053" s="442"/>
      <c r="E1053" s="442"/>
      <c r="F1053" s="442"/>
      <c r="G1053" s="442"/>
    </row>
    <row r="1054" spans="3:7">
      <c r="C1054" s="442"/>
      <c r="D1054" s="442"/>
      <c r="E1054" s="442"/>
      <c r="F1054" s="442"/>
      <c r="G1054" s="442"/>
    </row>
    <row r="1055" spans="3:7">
      <c r="C1055" s="442"/>
      <c r="D1055" s="442"/>
      <c r="E1055" s="442"/>
      <c r="F1055" s="442"/>
      <c r="G1055" s="442"/>
    </row>
    <row r="1056" spans="3:7">
      <c r="C1056" s="442"/>
      <c r="D1056" s="442"/>
      <c r="E1056" s="442"/>
      <c r="F1056" s="442"/>
      <c r="G1056" s="442"/>
    </row>
    <row r="1057" spans="3:7">
      <c r="C1057" s="442"/>
      <c r="D1057" s="442"/>
      <c r="E1057" s="442"/>
      <c r="F1057" s="442"/>
      <c r="G1057" s="442"/>
    </row>
    <row r="1058" spans="3:7">
      <c r="C1058" s="442"/>
      <c r="D1058" s="442"/>
      <c r="E1058" s="442"/>
      <c r="F1058" s="442"/>
      <c r="G1058" s="442"/>
    </row>
    <row r="1059" spans="3:7">
      <c r="C1059" s="442"/>
      <c r="D1059" s="442"/>
      <c r="E1059" s="442"/>
      <c r="F1059" s="442"/>
      <c r="G1059" s="442"/>
    </row>
    <row r="1060" spans="3:7">
      <c r="C1060" s="442"/>
      <c r="D1060" s="442"/>
      <c r="E1060" s="442"/>
      <c r="F1060" s="442"/>
      <c r="G1060" s="442"/>
    </row>
    <row r="1061" spans="3:7">
      <c r="C1061" s="442"/>
      <c r="D1061" s="442"/>
      <c r="E1061" s="442"/>
      <c r="F1061" s="442"/>
      <c r="G1061" s="442"/>
    </row>
    <row r="1062" spans="3:7">
      <c r="C1062" s="442"/>
      <c r="D1062" s="442"/>
      <c r="E1062" s="442"/>
      <c r="F1062" s="442"/>
      <c r="G1062" s="442"/>
    </row>
    <row r="1063" spans="3:7">
      <c r="C1063" s="442"/>
      <c r="D1063" s="442"/>
      <c r="E1063" s="442"/>
      <c r="F1063" s="442"/>
      <c r="G1063" s="442"/>
    </row>
    <row r="1064" spans="3:7">
      <c r="C1064" s="442"/>
      <c r="D1064" s="442"/>
      <c r="E1064" s="442"/>
      <c r="F1064" s="442"/>
      <c r="G1064" s="442"/>
    </row>
    <row r="1065" spans="3:7">
      <c r="C1065" s="442"/>
      <c r="D1065" s="442"/>
      <c r="E1065" s="442"/>
      <c r="F1065" s="442"/>
      <c r="G1065" s="442"/>
    </row>
    <row r="1066" spans="3:7">
      <c r="C1066" s="442"/>
      <c r="D1066" s="442"/>
      <c r="E1066" s="442"/>
      <c r="F1066" s="442"/>
      <c r="G1066" s="442"/>
    </row>
    <row r="1067" spans="3:7">
      <c r="C1067" s="442"/>
      <c r="D1067" s="442"/>
      <c r="E1067" s="442"/>
      <c r="F1067" s="442"/>
      <c r="G1067" s="442"/>
    </row>
    <row r="1068" spans="3:7">
      <c r="C1068" s="442"/>
      <c r="D1068" s="442"/>
      <c r="E1068" s="442"/>
      <c r="F1068" s="442"/>
      <c r="G1068" s="442"/>
    </row>
    <row r="1069" spans="3:7">
      <c r="C1069" s="442"/>
      <c r="D1069" s="442"/>
      <c r="E1069" s="442"/>
      <c r="F1069" s="442"/>
      <c r="G1069" s="442"/>
    </row>
    <row r="1070" spans="3:7">
      <c r="C1070" s="442"/>
      <c r="D1070" s="442"/>
      <c r="E1070" s="442"/>
      <c r="F1070" s="442"/>
      <c r="G1070" s="442"/>
    </row>
    <row r="1071" spans="3:7">
      <c r="C1071" s="442"/>
      <c r="D1071" s="442"/>
      <c r="E1071" s="442"/>
      <c r="F1071" s="442"/>
      <c r="G1071" s="442"/>
    </row>
    <row r="1072" spans="3:7">
      <c r="C1072" s="442"/>
      <c r="D1072" s="442"/>
      <c r="E1072" s="442"/>
      <c r="F1072" s="442"/>
      <c r="G1072" s="442"/>
    </row>
    <row r="1073" spans="3:7">
      <c r="C1073" s="442"/>
      <c r="D1073" s="442"/>
      <c r="E1073" s="442"/>
      <c r="F1073" s="442"/>
      <c r="G1073" s="442"/>
    </row>
    <row r="1074" spans="3:7">
      <c r="C1074" s="442"/>
      <c r="D1074" s="442"/>
      <c r="E1074" s="442"/>
      <c r="F1074" s="442"/>
      <c r="G1074" s="442"/>
    </row>
    <row r="1075" spans="3:7">
      <c r="C1075" s="442"/>
      <c r="D1075" s="442"/>
      <c r="E1075" s="442"/>
      <c r="F1075" s="442"/>
      <c r="G1075" s="442"/>
    </row>
    <row r="1076" spans="3:7">
      <c r="C1076" s="442"/>
      <c r="D1076" s="442"/>
      <c r="E1076" s="442"/>
      <c r="F1076" s="442"/>
      <c r="G1076" s="442"/>
    </row>
    <row r="1077" spans="3:7">
      <c r="C1077" s="442"/>
      <c r="D1077" s="442"/>
      <c r="E1077" s="442"/>
      <c r="F1077" s="442"/>
      <c r="G1077" s="442"/>
    </row>
    <row r="1078" spans="3:7">
      <c r="C1078" s="442"/>
      <c r="D1078" s="442"/>
      <c r="E1078" s="442"/>
      <c r="F1078" s="442"/>
      <c r="G1078" s="442"/>
    </row>
    <row r="1079" spans="3:7">
      <c r="C1079" s="442"/>
      <c r="D1079" s="442"/>
      <c r="E1079" s="442"/>
      <c r="F1079" s="442"/>
      <c r="G1079" s="442"/>
    </row>
    <row r="1080" spans="3:7">
      <c r="C1080" s="442"/>
      <c r="D1080" s="442"/>
      <c r="E1080" s="442"/>
      <c r="F1080" s="442"/>
      <c r="G1080" s="442"/>
    </row>
    <row r="1081" spans="3:7">
      <c r="C1081" s="442"/>
      <c r="D1081" s="442"/>
      <c r="E1081" s="442"/>
      <c r="F1081" s="442"/>
      <c r="G1081" s="442"/>
    </row>
    <row r="1082" spans="3:7">
      <c r="C1082" s="442"/>
      <c r="D1082" s="442"/>
      <c r="E1082" s="442"/>
      <c r="F1082" s="442"/>
      <c r="G1082" s="442"/>
    </row>
    <row r="1083" spans="3:7">
      <c r="C1083" s="442"/>
      <c r="D1083" s="442"/>
      <c r="E1083" s="442"/>
      <c r="F1083" s="442"/>
      <c r="G1083" s="442"/>
    </row>
    <row r="1084" spans="3:7">
      <c r="C1084" s="442"/>
      <c r="D1084" s="442"/>
      <c r="E1084" s="442"/>
      <c r="F1084" s="442"/>
      <c r="G1084" s="442"/>
    </row>
    <row r="1085" spans="3:7">
      <c r="C1085" s="442"/>
      <c r="D1085" s="442"/>
      <c r="E1085" s="442"/>
      <c r="F1085" s="442"/>
      <c r="G1085" s="442"/>
    </row>
    <row r="1086" spans="3:7">
      <c r="C1086" s="442"/>
      <c r="D1086" s="442"/>
      <c r="E1086" s="442"/>
      <c r="F1086" s="442"/>
      <c r="G1086" s="442"/>
    </row>
    <row r="1087" spans="3:7">
      <c r="C1087" s="442"/>
      <c r="D1087" s="442"/>
      <c r="E1087" s="442"/>
      <c r="F1087" s="442"/>
      <c r="G1087" s="442"/>
    </row>
    <row r="1088" spans="3:7">
      <c r="C1088" s="442"/>
      <c r="D1088" s="442"/>
      <c r="E1088" s="442"/>
      <c r="F1088" s="442"/>
      <c r="G1088" s="442"/>
    </row>
    <row r="1089" spans="3:7">
      <c r="C1089" s="442"/>
      <c r="D1089" s="442"/>
      <c r="E1089" s="442"/>
      <c r="F1089" s="442"/>
      <c r="G1089" s="442"/>
    </row>
    <row r="1090" spans="3:7">
      <c r="C1090" s="442"/>
      <c r="D1090" s="442"/>
      <c r="E1090" s="442"/>
      <c r="F1090" s="442"/>
      <c r="G1090" s="442"/>
    </row>
    <row r="1091" spans="3:7">
      <c r="C1091" s="442"/>
      <c r="D1091" s="442"/>
      <c r="E1091" s="442"/>
      <c r="F1091" s="442"/>
      <c r="G1091" s="442"/>
    </row>
    <row r="1092" spans="3:7">
      <c r="C1092" s="442"/>
      <c r="D1092" s="442"/>
      <c r="E1092" s="442"/>
      <c r="F1092" s="442"/>
      <c r="G1092" s="442"/>
    </row>
    <row r="1093" spans="3:7">
      <c r="C1093" s="442"/>
      <c r="D1093" s="442"/>
      <c r="E1093" s="442"/>
      <c r="F1093" s="442"/>
      <c r="G1093" s="442"/>
    </row>
    <row r="1094" spans="3:7">
      <c r="C1094" s="442"/>
      <c r="D1094" s="442"/>
      <c r="E1094" s="442"/>
      <c r="F1094" s="442"/>
      <c r="G1094" s="442"/>
    </row>
    <row r="1095" spans="3:7">
      <c r="C1095" s="442"/>
      <c r="D1095" s="442"/>
      <c r="E1095" s="442"/>
      <c r="F1095" s="442"/>
      <c r="G1095" s="442"/>
    </row>
    <row r="1096" spans="3:7">
      <c r="C1096" s="442"/>
      <c r="D1096" s="442"/>
      <c r="E1096" s="442"/>
      <c r="F1096" s="442"/>
      <c r="G1096" s="442"/>
    </row>
    <row r="1097" spans="3:7">
      <c r="C1097" s="442"/>
      <c r="D1097" s="442"/>
      <c r="E1097" s="442"/>
      <c r="F1097" s="442"/>
      <c r="G1097" s="442"/>
    </row>
    <row r="1098" spans="3:7">
      <c r="C1098" s="442"/>
      <c r="D1098" s="442"/>
      <c r="E1098" s="442"/>
      <c r="F1098" s="442"/>
      <c r="G1098" s="442"/>
    </row>
    <row r="1099" spans="3:7">
      <c r="C1099" s="442"/>
      <c r="D1099" s="442"/>
      <c r="E1099" s="442"/>
      <c r="F1099" s="442"/>
      <c r="G1099" s="442"/>
    </row>
    <row r="1100" spans="3:7">
      <c r="C1100" s="442"/>
      <c r="D1100" s="442"/>
      <c r="E1100" s="442"/>
      <c r="F1100" s="442"/>
      <c r="G1100" s="442"/>
    </row>
    <row r="1101" spans="3:7">
      <c r="C1101" s="442"/>
      <c r="D1101" s="442"/>
      <c r="E1101" s="442"/>
      <c r="F1101" s="442"/>
      <c r="G1101" s="442"/>
    </row>
    <row r="1102" spans="3:7">
      <c r="C1102" s="442"/>
      <c r="D1102" s="442"/>
      <c r="E1102" s="442"/>
      <c r="F1102" s="442"/>
      <c r="G1102" s="442"/>
    </row>
    <row r="1103" spans="3:7">
      <c r="C1103" s="442"/>
      <c r="D1103" s="442"/>
      <c r="E1103" s="442"/>
      <c r="F1103" s="442"/>
      <c r="G1103" s="442"/>
    </row>
    <row r="1104" spans="3:7">
      <c r="C1104" s="442"/>
      <c r="D1104" s="442"/>
      <c r="E1104" s="442"/>
      <c r="F1104" s="442"/>
      <c r="G1104" s="442"/>
    </row>
    <row r="1105" spans="3:7">
      <c r="C1105" s="442"/>
      <c r="D1105" s="442"/>
      <c r="E1105" s="442"/>
      <c r="F1105" s="442"/>
      <c r="G1105" s="442"/>
    </row>
    <row r="1106" spans="3:7">
      <c r="C1106" s="442"/>
      <c r="D1106" s="442"/>
      <c r="E1106" s="442"/>
      <c r="F1106" s="442"/>
      <c r="G1106" s="442"/>
    </row>
    <row r="1107" spans="3:7">
      <c r="C1107" s="442"/>
      <c r="D1107" s="442"/>
      <c r="E1107" s="442"/>
      <c r="F1107" s="442"/>
      <c r="G1107" s="442"/>
    </row>
    <row r="1108" spans="3:7">
      <c r="C1108" s="442"/>
      <c r="D1108" s="442"/>
      <c r="E1108" s="442"/>
      <c r="F1108" s="442"/>
      <c r="G1108" s="442"/>
    </row>
    <row r="1109" spans="3:7">
      <c r="C1109" s="442"/>
      <c r="D1109" s="442"/>
      <c r="E1109" s="442"/>
      <c r="F1109" s="442"/>
      <c r="G1109" s="442"/>
    </row>
    <row r="1110" spans="3:7">
      <c r="C1110" s="442"/>
      <c r="D1110" s="442"/>
      <c r="E1110" s="442"/>
      <c r="F1110" s="442"/>
      <c r="G1110" s="442"/>
    </row>
    <row r="1111" spans="3:7">
      <c r="C1111" s="442"/>
      <c r="D1111" s="442"/>
      <c r="E1111" s="442"/>
      <c r="F1111" s="442"/>
      <c r="G1111" s="442"/>
    </row>
    <row r="1112" spans="3:7">
      <c r="C1112" s="442"/>
      <c r="D1112" s="442"/>
      <c r="E1112" s="442"/>
      <c r="F1112" s="442"/>
      <c r="G1112" s="442"/>
    </row>
    <row r="1113" spans="3:7">
      <c r="C1113" s="442"/>
      <c r="D1113" s="442"/>
      <c r="E1113" s="442"/>
      <c r="F1113" s="442"/>
      <c r="G1113" s="442"/>
    </row>
    <row r="1114" spans="3:7">
      <c r="C1114" s="442"/>
      <c r="D1114" s="442"/>
      <c r="E1114" s="442"/>
      <c r="F1114" s="442"/>
      <c r="G1114" s="442"/>
    </row>
    <row r="1115" spans="3:7">
      <c r="C1115" s="442"/>
      <c r="D1115" s="442"/>
      <c r="E1115" s="442"/>
      <c r="F1115" s="442"/>
      <c r="G1115" s="442"/>
    </row>
    <row r="1116" spans="3:7">
      <c r="C1116" s="442"/>
      <c r="D1116" s="442"/>
      <c r="E1116" s="442"/>
      <c r="F1116" s="442"/>
      <c r="G1116" s="442"/>
    </row>
    <row r="1117" spans="3:7">
      <c r="C1117" s="442"/>
      <c r="D1117" s="442"/>
      <c r="E1117" s="442"/>
      <c r="F1117" s="442"/>
      <c r="G1117" s="442"/>
    </row>
    <row r="1118" spans="3:7">
      <c r="C1118" s="442"/>
      <c r="D1118" s="442"/>
      <c r="E1118" s="442"/>
      <c r="F1118" s="442"/>
      <c r="G1118" s="442"/>
    </row>
    <row r="1119" spans="3:7">
      <c r="C1119" s="442"/>
      <c r="D1119" s="442"/>
      <c r="E1119" s="442"/>
      <c r="F1119" s="442"/>
      <c r="G1119" s="442"/>
    </row>
    <row r="1120" spans="3:7">
      <c r="C1120" s="442"/>
      <c r="D1120" s="442"/>
      <c r="E1120" s="442"/>
      <c r="F1120" s="442"/>
      <c r="G1120" s="442"/>
    </row>
    <row r="1121" spans="3:7">
      <c r="C1121" s="442"/>
      <c r="D1121" s="442"/>
      <c r="E1121" s="442"/>
      <c r="F1121" s="442"/>
      <c r="G1121" s="442"/>
    </row>
    <row r="1122" spans="3:7">
      <c r="C1122" s="442"/>
      <c r="D1122" s="442"/>
      <c r="E1122" s="442"/>
      <c r="F1122" s="442"/>
      <c r="G1122" s="442"/>
    </row>
    <row r="1123" spans="3:7">
      <c r="C1123" s="442"/>
      <c r="D1123" s="442"/>
      <c r="E1123" s="442"/>
      <c r="F1123" s="442"/>
      <c r="G1123" s="442"/>
    </row>
    <row r="1124" spans="3:7">
      <c r="C1124" s="442"/>
      <c r="D1124" s="442"/>
      <c r="E1124" s="442"/>
      <c r="F1124" s="442"/>
      <c r="G1124" s="442"/>
    </row>
    <row r="1125" spans="3:7">
      <c r="C1125" s="442"/>
      <c r="D1125" s="442"/>
      <c r="E1125" s="442"/>
      <c r="F1125" s="442"/>
      <c r="G1125" s="442"/>
    </row>
    <row r="1126" spans="3:7">
      <c r="C1126" s="442"/>
      <c r="D1126" s="442"/>
      <c r="E1126" s="442"/>
      <c r="F1126" s="442"/>
      <c r="G1126" s="442"/>
    </row>
    <row r="1127" spans="3:7">
      <c r="C1127" s="442"/>
      <c r="D1127" s="442"/>
      <c r="E1127" s="442"/>
      <c r="F1127" s="442"/>
      <c r="G1127" s="442"/>
    </row>
    <row r="1128" spans="3:7">
      <c r="C1128" s="442"/>
      <c r="D1128" s="442"/>
      <c r="E1128" s="442"/>
      <c r="F1128" s="442"/>
      <c r="G1128" s="442"/>
    </row>
    <row r="1129" spans="3:7">
      <c r="C1129" s="442"/>
      <c r="D1129" s="442"/>
      <c r="E1129" s="442"/>
      <c r="F1129" s="442"/>
      <c r="G1129" s="442"/>
    </row>
    <row r="1130" spans="3:7">
      <c r="C1130" s="442"/>
      <c r="D1130" s="442"/>
      <c r="E1130" s="442"/>
      <c r="F1130" s="442"/>
      <c r="G1130" s="442"/>
    </row>
    <row r="1131" spans="3:7">
      <c r="C1131" s="442"/>
      <c r="D1131" s="442"/>
      <c r="E1131" s="442"/>
      <c r="F1131" s="442"/>
      <c r="G1131" s="442"/>
    </row>
    <row r="1132" spans="3:7">
      <c r="C1132" s="442"/>
      <c r="D1132" s="442"/>
      <c r="E1132" s="442"/>
      <c r="F1132" s="442"/>
      <c r="G1132" s="442"/>
    </row>
    <row r="1133" spans="3:7">
      <c r="C1133" s="442"/>
      <c r="D1133" s="442"/>
      <c r="E1133" s="442"/>
      <c r="F1133" s="442"/>
      <c r="G1133" s="442"/>
    </row>
    <row r="1134" spans="3:7">
      <c r="C1134" s="442"/>
      <c r="D1134" s="442"/>
      <c r="E1134" s="442"/>
      <c r="F1134" s="442"/>
      <c r="G1134" s="442"/>
    </row>
    <row r="1135" spans="3:7">
      <c r="C1135" s="442"/>
      <c r="D1135" s="442"/>
      <c r="E1135" s="442"/>
      <c r="F1135" s="442"/>
      <c r="G1135" s="442"/>
    </row>
    <row r="1136" spans="3:7">
      <c r="C1136" s="442"/>
      <c r="D1136" s="442"/>
      <c r="E1136" s="442"/>
      <c r="F1136" s="442"/>
      <c r="G1136" s="442"/>
    </row>
    <row r="1137" spans="3:7">
      <c r="C1137" s="442"/>
      <c r="D1137" s="442"/>
      <c r="E1137" s="442"/>
      <c r="F1137" s="442"/>
      <c r="G1137" s="442"/>
    </row>
    <row r="1138" spans="3:7">
      <c r="C1138" s="442"/>
      <c r="D1138" s="442"/>
      <c r="E1138" s="442"/>
      <c r="F1138" s="442"/>
      <c r="G1138" s="442"/>
    </row>
    <row r="1139" spans="3:7">
      <c r="C1139" s="442"/>
      <c r="D1139" s="442"/>
      <c r="E1139" s="442"/>
      <c r="F1139" s="442"/>
      <c r="G1139" s="442"/>
    </row>
    <row r="1140" spans="3:7">
      <c r="C1140" s="442"/>
      <c r="D1140" s="442"/>
      <c r="E1140" s="442"/>
      <c r="F1140" s="442"/>
      <c r="G1140" s="442"/>
    </row>
    <row r="1141" spans="3:7">
      <c r="C1141" s="442"/>
      <c r="D1141" s="442"/>
      <c r="E1141" s="442"/>
      <c r="F1141" s="442"/>
      <c r="G1141" s="442"/>
    </row>
    <row r="1142" spans="3:7">
      <c r="C1142" s="442"/>
      <c r="D1142" s="442"/>
      <c r="E1142" s="442"/>
      <c r="F1142" s="442"/>
      <c r="G1142" s="442"/>
    </row>
    <row r="1143" spans="3:7">
      <c r="C1143" s="442"/>
      <c r="D1143" s="442"/>
      <c r="E1143" s="442"/>
      <c r="F1143" s="442"/>
      <c r="G1143" s="442"/>
    </row>
    <row r="1144" spans="3:7">
      <c r="C1144" s="442"/>
      <c r="D1144" s="442"/>
      <c r="E1144" s="442"/>
      <c r="F1144" s="442"/>
      <c r="G1144" s="442"/>
    </row>
    <row r="1145" spans="3:7">
      <c r="C1145" s="442"/>
      <c r="D1145" s="442"/>
      <c r="E1145" s="442"/>
      <c r="F1145" s="442"/>
      <c r="G1145" s="442"/>
    </row>
    <row r="1146" spans="3:7">
      <c r="C1146" s="442"/>
      <c r="D1146" s="442"/>
      <c r="E1146" s="442"/>
      <c r="F1146" s="442"/>
      <c r="G1146" s="442"/>
    </row>
    <row r="1147" spans="3:7">
      <c r="C1147" s="442"/>
      <c r="D1147" s="442"/>
      <c r="E1147" s="442"/>
      <c r="F1147" s="442"/>
      <c r="G1147" s="442"/>
    </row>
    <row r="1148" spans="3:7">
      <c r="C1148" s="442"/>
      <c r="D1148" s="442"/>
      <c r="E1148" s="442"/>
      <c r="F1148" s="442"/>
      <c r="G1148" s="442"/>
    </row>
    <row r="1149" spans="3:7">
      <c r="C1149" s="442"/>
      <c r="D1149" s="442"/>
      <c r="E1149" s="442"/>
      <c r="F1149" s="442"/>
      <c r="G1149" s="442"/>
    </row>
    <row r="1150" spans="3:7">
      <c r="C1150" s="442"/>
      <c r="D1150" s="442"/>
      <c r="E1150" s="442"/>
      <c r="F1150" s="442"/>
      <c r="G1150" s="442"/>
    </row>
    <row r="1151" spans="3:7">
      <c r="C1151" s="442"/>
      <c r="D1151" s="442"/>
      <c r="E1151" s="442"/>
      <c r="F1151" s="442"/>
      <c r="G1151" s="442"/>
    </row>
    <row r="1152" spans="3:7">
      <c r="C1152" s="442"/>
      <c r="D1152" s="442"/>
      <c r="E1152" s="442"/>
      <c r="F1152" s="442"/>
      <c r="G1152" s="442"/>
    </row>
    <row r="1153" spans="3:7">
      <c r="C1153" s="442"/>
      <c r="D1153" s="442"/>
      <c r="E1153" s="442"/>
      <c r="F1153" s="442"/>
      <c r="G1153" s="442"/>
    </row>
    <row r="1154" spans="3:7">
      <c r="C1154" s="442"/>
      <c r="D1154" s="442"/>
      <c r="E1154" s="442"/>
      <c r="F1154" s="442"/>
      <c r="G1154" s="442"/>
    </row>
    <row r="1155" spans="3:7">
      <c r="C1155" s="442"/>
      <c r="D1155" s="442"/>
      <c r="E1155" s="442"/>
      <c r="F1155" s="442"/>
      <c r="G1155" s="442"/>
    </row>
    <row r="1156" spans="3:7">
      <c r="C1156" s="442"/>
      <c r="D1156" s="442"/>
      <c r="E1156" s="442"/>
      <c r="F1156" s="442"/>
      <c r="G1156" s="442"/>
    </row>
    <row r="1157" spans="3:7">
      <c r="C1157" s="442"/>
      <c r="D1157" s="442"/>
      <c r="E1157" s="442"/>
      <c r="F1157" s="442"/>
      <c r="G1157" s="442"/>
    </row>
    <row r="1158" spans="3:7">
      <c r="C1158" s="442"/>
      <c r="D1158" s="442"/>
      <c r="E1158" s="442"/>
      <c r="F1158" s="442"/>
      <c r="G1158" s="442"/>
    </row>
    <row r="1159" spans="3:7">
      <c r="C1159" s="442"/>
      <c r="D1159" s="442"/>
      <c r="E1159" s="442"/>
      <c r="F1159" s="442"/>
      <c r="G1159" s="442"/>
    </row>
    <row r="1160" spans="3:7">
      <c r="C1160" s="442"/>
      <c r="D1160" s="442"/>
      <c r="E1160" s="442"/>
      <c r="F1160" s="442"/>
      <c r="G1160" s="442"/>
    </row>
    <row r="1161" spans="3:7">
      <c r="C1161" s="442"/>
      <c r="D1161" s="442"/>
      <c r="E1161" s="442"/>
      <c r="F1161" s="442"/>
      <c r="G1161" s="442"/>
    </row>
    <row r="1162" spans="3:7">
      <c r="C1162" s="442"/>
      <c r="D1162" s="442"/>
      <c r="E1162" s="442"/>
      <c r="F1162" s="442"/>
      <c r="G1162" s="442"/>
    </row>
    <row r="1163" spans="3:7">
      <c r="C1163" s="442"/>
      <c r="D1163" s="442"/>
      <c r="E1163" s="442"/>
      <c r="F1163" s="442"/>
      <c r="G1163" s="442"/>
    </row>
    <row r="1164" spans="3:7">
      <c r="C1164" s="442"/>
      <c r="D1164" s="442"/>
      <c r="E1164" s="442"/>
      <c r="F1164" s="442"/>
      <c r="G1164" s="442"/>
    </row>
    <row r="1165" spans="3:7">
      <c r="C1165" s="442"/>
      <c r="D1165" s="442"/>
      <c r="E1165" s="442"/>
      <c r="F1165" s="442"/>
      <c r="G1165" s="442"/>
    </row>
    <row r="1166" spans="3:7">
      <c r="C1166" s="442"/>
      <c r="D1166" s="442"/>
      <c r="E1166" s="442"/>
      <c r="F1166" s="442"/>
      <c r="G1166" s="442"/>
    </row>
    <row r="1167" spans="3:7">
      <c r="C1167" s="442"/>
      <c r="D1167" s="442"/>
      <c r="E1167" s="442"/>
      <c r="F1167" s="442"/>
      <c r="G1167" s="442"/>
    </row>
    <row r="1168" spans="3:7">
      <c r="C1168" s="442"/>
      <c r="D1168" s="442"/>
      <c r="E1168" s="442"/>
      <c r="F1168" s="442"/>
      <c r="G1168" s="442"/>
    </row>
    <row r="1169" spans="3:7">
      <c r="C1169" s="442"/>
      <c r="D1169" s="442"/>
      <c r="E1169" s="442"/>
      <c r="F1169" s="442"/>
      <c r="G1169" s="442"/>
    </row>
    <row r="1170" spans="3:7">
      <c r="C1170" s="442"/>
      <c r="D1170" s="442"/>
      <c r="E1170" s="442"/>
      <c r="F1170" s="442"/>
      <c r="G1170" s="442"/>
    </row>
    <row r="1171" spans="3:7">
      <c r="C1171" s="442"/>
      <c r="D1171" s="442"/>
      <c r="E1171" s="442"/>
      <c r="F1171" s="442"/>
      <c r="G1171" s="442"/>
    </row>
    <row r="1172" spans="3:7">
      <c r="C1172" s="442"/>
      <c r="D1172" s="442"/>
      <c r="E1172" s="442"/>
      <c r="F1172" s="442"/>
      <c r="G1172" s="442"/>
    </row>
    <row r="1173" spans="3:7">
      <c r="C1173" s="442"/>
      <c r="D1173" s="442"/>
      <c r="E1173" s="442"/>
      <c r="F1173" s="442"/>
      <c r="G1173" s="442"/>
    </row>
    <row r="1174" spans="3:7">
      <c r="C1174" s="442"/>
      <c r="D1174" s="442"/>
      <c r="E1174" s="442"/>
      <c r="F1174" s="442"/>
      <c r="G1174" s="442"/>
    </row>
    <row r="1175" spans="3:7">
      <c r="C1175" s="442"/>
      <c r="D1175" s="442"/>
      <c r="E1175" s="442"/>
      <c r="F1175" s="442"/>
      <c r="G1175" s="442"/>
    </row>
    <row r="1176" spans="3:7">
      <c r="C1176" s="442"/>
      <c r="D1176" s="442"/>
      <c r="E1176" s="442"/>
      <c r="F1176" s="442"/>
      <c r="G1176" s="442"/>
    </row>
    <row r="1177" spans="3:7">
      <c r="C1177" s="442"/>
      <c r="D1177" s="442"/>
      <c r="E1177" s="442"/>
      <c r="F1177" s="442"/>
      <c r="G1177" s="442"/>
    </row>
    <row r="1178" spans="3:7">
      <c r="C1178" s="442"/>
      <c r="D1178" s="442"/>
      <c r="E1178" s="442"/>
      <c r="F1178" s="442"/>
      <c r="G1178" s="442"/>
    </row>
    <row r="1179" spans="3:7">
      <c r="C1179" s="442"/>
      <c r="D1179" s="442"/>
      <c r="E1179" s="442"/>
      <c r="F1179" s="442"/>
      <c r="G1179" s="442"/>
    </row>
    <row r="1180" spans="3:7">
      <c r="C1180" s="442"/>
      <c r="D1180" s="442"/>
      <c r="E1180" s="442"/>
      <c r="F1180" s="442"/>
      <c r="G1180" s="442"/>
    </row>
    <row r="1181" spans="3:7">
      <c r="C1181" s="442"/>
      <c r="D1181" s="442"/>
      <c r="E1181" s="442"/>
      <c r="F1181" s="442"/>
      <c r="G1181" s="442"/>
    </row>
    <row r="1182" spans="3:7">
      <c r="C1182" s="442"/>
      <c r="D1182" s="442"/>
      <c r="E1182" s="442"/>
      <c r="F1182" s="442"/>
      <c r="G1182" s="442"/>
    </row>
    <row r="1183" spans="3:7">
      <c r="C1183" s="442"/>
      <c r="D1183" s="442"/>
      <c r="E1183" s="442"/>
      <c r="F1183" s="442"/>
      <c r="G1183" s="442"/>
    </row>
    <row r="1184" spans="3:7">
      <c r="C1184" s="442"/>
      <c r="D1184" s="442"/>
      <c r="E1184" s="442"/>
      <c r="F1184" s="442"/>
      <c r="G1184" s="442"/>
    </row>
    <row r="1185" spans="3:7">
      <c r="C1185" s="442"/>
      <c r="D1185" s="442"/>
      <c r="E1185" s="442"/>
      <c r="F1185" s="442"/>
      <c r="G1185" s="442"/>
    </row>
    <row r="1186" spans="3:7">
      <c r="C1186" s="442"/>
      <c r="D1186" s="442"/>
      <c r="E1186" s="442"/>
      <c r="F1186" s="442"/>
      <c r="G1186" s="442"/>
    </row>
    <row r="1187" spans="3:7">
      <c r="C1187" s="442"/>
      <c r="D1187" s="442"/>
      <c r="E1187" s="442"/>
      <c r="F1187" s="442"/>
      <c r="G1187" s="442"/>
    </row>
    <row r="1188" spans="3:7">
      <c r="C1188" s="442"/>
      <c r="D1188" s="442"/>
      <c r="E1188" s="442"/>
      <c r="F1188" s="442"/>
      <c r="G1188" s="442"/>
    </row>
    <row r="1189" spans="3:7">
      <c r="C1189" s="442"/>
      <c r="D1189" s="442"/>
      <c r="E1189" s="442"/>
      <c r="F1189" s="442"/>
      <c r="G1189" s="442"/>
    </row>
    <row r="1190" spans="3:7">
      <c r="C1190" s="442"/>
      <c r="D1190" s="442"/>
      <c r="E1190" s="442"/>
      <c r="F1190" s="442"/>
      <c r="G1190" s="442"/>
    </row>
    <row r="1191" spans="3:7">
      <c r="C1191" s="442"/>
      <c r="D1191" s="442"/>
      <c r="E1191" s="442"/>
      <c r="F1191" s="442"/>
      <c r="G1191" s="442"/>
    </row>
    <row r="1192" spans="3:7">
      <c r="C1192" s="442"/>
      <c r="D1192" s="442"/>
      <c r="E1192" s="442"/>
      <c r="F1192" s="442"/>
      <c r="G1192" s="442"/>
    </row>
    <row r="1193" spans="3:7">
      <c r="C1193" s="442"/>
      <c r="D1193" s="442"/>
      <c r="E1193" s="442"/>
      <c r="F1193" s="442"/>
      <c r="G1193" s="442"/>
    </row>
    <row r="1194" spans="3:7">
      <c r="C1194" s="442"/>
      <c r="D1194" s="442"/>
      <c r="E1194" s="442"/>
      <c r="F1194" s="442"/>
      <c r="G1194" s="442"/>
    </row>
    <row r="1195" spans="3:7">
      <c r="C1195" s="442"/>
      <c r="D1195" s="442"/>
      <c r="E1195" s="442"/>
      <c r="F1195" s="442"/>
      <c r="G1195" s="442"/>
    </row>
    <row r="1196" spans="3:7">
      <c r="C1196" s="442"/>
      <c r="D1196" s="442"/>
      <c r="E1196" s="442"/>
      <c r="F1196" s="442"/>
      <c r="G1196" s="442"/>
    </row>
    <row r="1197" spans="3:7">
      <c r="C1197" s="442"/>
      <c r="D1197" s="442"/>
      <c r="E1197" s="442"/>
      <c r="F1197" s="442"/>
      <c r="G1197" s="442"/>
    </row>
    <row r="1198" spans="3:7">
      <c r="C1198" s="442"/>
      <c r="D1198" s="442"/>
      <c r="E1198" s="442"/>
      <c r="F1198" s="442"/>
      <c r="G1198" s="442"/>
    </row>
    <row r="1199" spans="3:7">
      <c r="C1199" s="442"/>
      <c r="D1199" s="442"/>
      <c r="E1199" s="442"/>
      <c r="F1199" s="442"/>
      <c r="G1199" s="442"/>
    </row>
    <row r="1200" spans="3:7">
      <c r="C1200" s="442"/>
      <c r="D1200" s="442"/>
      <c r="E1200" s="442"/>
      <c r="F1200" s="442"/>
      <c r="G1200" s="442"/>
    </row>
    <row r="1201" spans="3:7">
      <c r="C1201" s="442"/>
      <c r="D1201" s="442"/>
      <c r="E1201" s="442"/>
      <c r="F1201" s="442"/>
      <c r="G1201" s="442"/>
    </row>
    <row r="1202" spans="3:7">
      <c r="C1202" s="442"/>
      <c r="D1202" s="442"/>
      <c r="E1202" s="442"/>
      <c r="F1202" s="442"/>
      <c r="G1202" s="442"/>
    </row>
    <row r="1203" spans="3:7">
      <c r="C1203" s="442"/>
      <c r="D1203" s="442"/>
      <c r="E1203" s="442"/>
      <c r="F1203" s="442"/>
      <c r="G1203" s="442"/>
    </row>
    <row r="1204" spans="3:7">
      <c r="C1204" s="442"/>
      <c r="D1204" s="442"/>
      <c r="E1204" s="442"/>
      <c r="F1204" s="442"/>
      <c r="G1204" s="442"/>
    </row>
    <row r="1205" spans="3:7">
      <c r="C1205" s="442"/>
      <c r="D1205" s="442"/>
      <c r="E1205" s="442"/>
      <c r="F1205" s="442"/>
      <c r="G1205" s="442"/>
    </row>
    <row r="1206" spans="3:7">
      <c r="C1206" s="442"/>
      <c r="D1206" s="442"/>
      <c r="E1206" s="442"/>
      <c r="F1206" s="442"/>
      <c r="G1206" s="442"/>
    </row>
    <row r="1207" spans="3:7">
      <c r="C1207" s="442"/>
      <c r="D1207" s="442"/>
      <c r="E1207" s="442"/>
      <c r="F1207" s="442"/>
      <c r="G1207" s="442"/>
    </row>
    <row r="1208" spans="3:7">
      <c r="C1208" s="442"/>
      <c r="D1208" s="442"/>
      <c r="E1208" s="442"/>
      <c r="F1208" s="442"/>
      <c r="G1208" s="442"/>
    </row>
    <row r="1209" spans="3:7">
      <c r="C1209" s="442"/>
      <c r="D1209" s="442"/>
      <c r="E1209" s="442"/>
      <c r="F1209" s="442"/>
      <c r="G1209" s="442"/>
    </row>
    <row r="1210" spans="3:7">
      <c r="C1210" s="442"/>
      <c r="D1210" s="442"/>
      <c r="E1210" s="442"/>
      <c r="F1210" s="442"/>
      <c r="G1210" s="442"/>
    </row>
    <row r="1211" spans="3:7">
      <c r="C1211" s="442"/>
      <c r="D1211" s="442"/>
      <c r="E1211" s="442"/>
      <c r="F1211" s="442"/>
      <c r="G1211" s="442"/>
    </row>
    <row r="1212" spans="3:7">
      <c r="C1212" s="442"/>
      <c r="D1212" s="442"/>
      <c r="E1212" s="442"/>
      <c r="F1212" s="442"/>
      <c r="G1212" s="442"/>
    </row>
    <row r="1213" spans="3:7">
      <c r="C1213" s="442"/>
      <c r="D1213" s="442"/>
      <c r="E1213" s="442"/>
      <c r="F1213" s="442"/>
      <c r="G1213" s="442"/>
    </row>
    <row r="1214" spans="3:7">
      <c r="C1214" s="442"/>
      <c r="D1214" s="442"/>
      <c r="E1214" s="442"/>
      <c r="F1214" s="442"/>
      <c r="G1214" s="442"/>
    </row>
    <row r="1215" spans="3:7">
      <c r="C1215" s="442"/>
      <c r="D1215" s="442"/>
      <c r="E1215" s="442"/>
      <c r="F1215" s="442"/>
      <c r="G1215" s="442"/>
    </row>
    <row r="1216" spans="3:7">
      <c r="C1216" s="442"/>
      <c r="D1216" s="442"/>
      <c r="E1216" s="442"/>
      <c r="F1216" s="442"/>
      <c r="G1216" s="442"/>
    </row>
    <row r="1217" spans="3:7">
      <c r="C1217" s="442"/>
      <c r="D1217" s="442"/>
      <c r="E1217" s="442"/>
      <c r="F1217" s="442"/>
      <c r="G1217" s="442"/>
    </row>
    <row r="1218" spans="3:7">
      <c r="C1218" s="442"/>
      <c r="D1218" s="442"/>
      <c r="E1218" s="442"/>
      <c r="F1218" s="442"/>
      <c r="G1218" s="442"/>
    </row>
    <row r="1219" spans="3:7">
      <c r="C1219" s="442"/>
      <c r="D1219" s="442"/>
      <c r="E1219" s="442"/>
      <c r="F1219" s="442"/>
      <c r="G1219" s="442"/>
    </row>
    <row r="1220" spans="3:7">
      <c r="C1220" s="442"/>
      <c r="D1220" s="442"/>
      <c r="E1220" s="442"/>
      <c r="F1220" s="442"/>
      <c r="G1220" s="442"/>
    </row>
    <row r="1221" spans="3:7">
      <c r="C1221" s="442"/>
      <c r="D1221" s="442"/>
      <c r="E1221" s="442"/>
      <c r="F1221" s="442"/>
      <c r="G1221" s="442"/>
    </row>
    <row r="1222" spans="3:7">
      <c r="C1222" s="442"/>
      <c r="D1222" s="442"/>
      <c r="E1222" s="442"/>
      <c r="F1222" s="442"/>
      <c r="G1222" s="442"/>
    </row>
    <row r="1223" spans="3:7">
      <c r="C1223" s="442"/>
      <c r="D1223" s="442"/>
      <c r="E1223" s="442"/>
      <c r="F1223" s="442"/>
      <c r="G1223" s="442"/>
    </row>
    <row r="1224" spans="3:7">
      <c r="C1224" s="442"/>
      <c r="D1224" s="442"/>
      <c r="E1224" s="442"/>
      <c r="F1224" s="442"/>
      <c r="G1224" s="442"/>
    </row>
    <row r="1225" spans="3:7">
      <c r="C1225" s="442"/>
      <c r="D1225" s="442"/>
      <c r="E1225" s="442"/>
      <c r="F1225" s="442"/>
      <c r="G1225" s="442"/>
    </row>
    <row r="1226" spans="3:7">
      <c r="C1226" s="442"/>
      <c r="D1226" s="442"/>
      <c r="E1226" s="442"/>
      <c r="F1226" s="442"/>
      <c r="G1226" s="442"/>
    </row>
    <row r="1227" spans="3:7">
      <c r="C1227" s="442"/>
      <c r="D1227" s="442"/>
      <c r="E1227" s="442"/>
      <c r="F1227" s="442"/>
      <c r="G1227" s="442"/>
    </row>
    <row r="1228" spans="3:7">
      <c r="C1228" s="442"/>
      <c r="D1228" s="442"/>
      <c r="E1228" s="442"/>
      <c r="F1228" s="442"/>
      <c r="G1228" s="442"/>
    </row>
    <row r="1229" spans="3:7">
      <c r="C1229" s="442"/>
      <c r="D1229" s="442"/>
      <c r="E1229" s="442"/>
      <c r="F1229" s="442"/>
      <c r="G1229" s="442"/>
    </row>
    <row r="1230" spans="3:7">
      <c r="C1230" s="442"/>
      <c r="D1230" s="442"/>
      <c r="E1230" s="442"/>
      <c r="F1230" s="442"/>
      <c r="G1230" s="442"/>
    </row>
    <row r="1231" spans="3:7">
      <c r="C1231" s="442"/>
      <c r="D1231" s="442"/>
      <c r="E1231" s="442"/>
      <c r="F1231" s="442"/>
      <c r="G1231" s="442"/>
    </row>
    <row r="1232" spans="3:7">
      <c r="C1232" s="442"/>
      <c r="D1232" s="442"/>
      <c r="E1232" s="442"/>
      <c r="F1232" s="442"/>
      <c r="G1232" s="442"/>
    </row>
    <row r="1233" spans="3:7">
      <c r="C1233" s="442"/>
      <c r="D1233" s="442"/>
      <c r="E1233" s="442"/>
      <c r="F1233" s="442"/>
      <c r="G1233" s="442"/>
    </row>
    <row r="1234" spans="3:7">
      <c r="C1234" s="442"/>
      <c r="D1234" s="442"/>
      <c r="E1234" s="442"/>
      <c r="F1234" s="442"/>
      <c r="G1234" s="442"/>
    </row>
    <row r="1235" spans="3:7">
      <c r="C1235" s="442"/>
      <c r="D1235" s="442"/>
      <c r="E1235" s="442"/>
      <c r="F1235" s="442"/>
      <c r="G1235" s="442"/>
    </row>
    <row r="1236" spans="3:7">
      <c r="C1236" s="442"/>
      <c r="D1236" s="442"/>
      <c r="E1236" s="442"/>
      <c r="F1236" s="442"/>
      <c r="G1236" s="442"/>
    </row>
    <row r="1237" spans="3:7">
      <c r="C1237" s="442"/>
      <c r="D1237" s="442"/>
      <c r="E1237" s="442"/>
      <c r="F1237" s="442"/>
      <c r="G1237" s="442"/>
    </row>
    <row r="1238" spans="3:7">
      <c r="C1238" s="442"/>
      <c r="D1238" s="442"/>
      <c r="E1238" s="442"/>
      <c r="F1238" s="442"/>
      <c r="G1238" s="442"/>
    </row>
    <row r="1239" spans="3:7">
      <c r="C1239" s="442"/>
      <c r="D1239" s="442"/>
      <c r="E1239" s="442"/>
      <c r="F1239" s="442"/>
      <c r="G1239" s="442"/>
    </row>
    <row r="1240" spans="3:7">
      <c r="C1240" s="442"/>
      <c r="D1240" s="442"/>
      <c r="E1240" s="442"/>
      <c r="F1240" s="442"/>
      <c r="G1240" s="442"/>
    </row>
    <row r="1241" spans="3:7">
      <c r="C1241" s="442"/>
      <c r="D1241" s="442"/>
      <c r="E1241" s="442"/>
      <c r="F1241" s="442"/>
      <c r="G1241" s="442"/>
    </row>
    <row r="1242" spans="3:7">
      <c r="C1242" s="442"/>
      <c r="D1242" s="442"/>
      <c r="E1242" s="442"/>
      <c r="F1242" s="442"/>
      <c r="G1242" s="442"/>
    </row>
    <row r="1243" spans="3:7">
      <c r="C1243" s="442"/>
      <c r="D1243" s="442"/>
      <c r="E1243" s="442"/>
      <c r="F1243" s="442"/>
      <c r="G1243" s="442"/>
    </row>
    <row r="1244" spans="3:7">
      <c r="C1244" s="442"/>
      <c r="D1244" s="442"/>
      <c r="E1244" s="442"/>
      <c r="F1244" s="442"/>
      <c r="G1244" s="442"/>
    </row>
    <row r="1245" spans="3:7">
      <c r="C1245" s="442"/>
      <c r="D1245" s="442"/>
      <c r="E1245" s="442"/>
      <c r="F1245" s="442"/>
      <c r="G1245" s="442"/>
    </row>
    <row r="1246" spans="3:7">
      <c r="C1246" s="442"/>
      <c r="D1246" s="442"/>
      <c r="E1246" s="442"/>
      <c r="F1246" s="442"/>
      <c r="G1246" s="442"/>
    </row>
    <row r="1247" spans="3:7">
      <c r="C1247" s="442"/>
      <c r="D1247" s="442"/>
      <c r="E1247" s="442"/>
      <c r="F1247" s="442"/>
      <c r="G1247" s="442"/>
    </row>
    <row r="1248" spans="3:7">
      <c r="C1248" s="442"/>
      <c r="D1248" s="442"/>
      <c r="E1248" s="442"/>
      <c r="F1248" s="442"/>
      <c r="G1248" s="442"/>
    </row>
    <row r="1249" spans="3:7">
      <c r="C1249" s="442"/>
      <c r="D1249" s="442"/>
      <c r="E1249" s="442"/>
      <c r="F1249" s="442"/>
      <c r="G1249" s="442"/>
    </row>
    <row r="1250" spans="3:7">
      <c r="C1250" s="442"/>
      <c r="D1250" s="442"/>
      <c r="E1250" s="442"/>
      <c r="F1250" s="442"/>
      <c r="G1250" s="442"/>
    </row>
    <row r="1251" spans="3:7">
      <c r="C1251" s="442"/>
      <c r="D1251" s="442"/>
      <c r="E1251" s="442"/>
      <c r="F1251" s="442"/>
      <c r="G1251" s="442"/>
    </row>
    <row r="1252" spans="3:7">
      <c r="C1252" s="442"/>
      <c r="D1252" s="442"/>
      <c r="E1252" s="442"/>
      <c r="F1252" s="442"/>
      <c r="G1252" s="442"/>
    </row>
    <row r="1253" spans="3:7">
      <c r="C1253" s="442"/>
      <c r="D1253" s="442"/>
      <c r="E1253" s="442"/>
      <c r="F1253" s="442"/>
      <c r="G1253" s="442"/>
    </row>
    <row r="1254" spans="3:7">
      <c r="C1254" s="442"/>
      <c r="D1254" s="442"/>
      <c r="E1254" s="442"/>
      <c r="F1254" s="442"/>
      <c r="G1254" s="442"/>
    </row>
    <row r="1255" spans="3:7">
      <c r="C1255" s="442"/>
      <c r="D1255" s="442"/>
      <c r="E1255" s="442"/>
      <c r="F1255" s="442"/>
      <c r="G1255" s="442"/>
    </row>
    <row r="1256" spans="3:7">
      <c r="C1256" s="442"/>
      <c r="D1256" s="442"/>
      <c r="E1256" s="442"/>
      <c r="F1256" s="442"/>
      <c r="G1256" s="442"/>
    </row>
    <row r="1257" spans="3:7">
      <c r="C1257" s="442"/>
      <c r="D1257" s="442"/>
      <c r="E1257" s="442"/>
      <c r="F1257" s="442"/>
      <c r="G1257" s="442"/>
    </row>
    <row r="1258" spans="3:7">
      <c r="C1258" s="442"/>
      <c r="D1258" s="442"/>
      <c r="E1258" s="442"/>
      <c r="F1258" s="442"/>
      <c r="G1258" s="442"/>
    </row>
    <row r="1259" spans="3:7">
      <c r="C1259" s="442"/>
      <c r="D1259" s="442"/>
      <c r="E1259" s="442"/>
      <c r="F1259" s="442"/>
      <c r="G1259" s="442"/>
    </row>
    <row r="1260" spans="3:7">
      <c r="C1260" s="442"/>
      <c r="D1260" s="442"/>
      <c r="E1260" s="442"/>
      <c r="F1260" s="442"/>
      <c r="G1260" s="442"/>
    </row>
    <row r="1261" spans="3:7">
      <c r="C1261" s="442"/>
      <c r="D1261" s="442"/>
      <c r="E1261" s="442"/>
      <c r="F1261" s="442"/>
      <c r="G1261" s="442"/>
    </row>
    <row r="1262" spans="3:7">
      <c r="C1262" s="442"/>
      <c r="D1262" s="442"/>
      <c r="E1262" s="442"/>
      <c r="F1262" s="442"/>
      <c r="G1262" s="442"/>
    </row>
    <row r="1263" spans="3:7">
      <c r="C1263" s="442"/>
      <c r="D1263" s="442"/>
      <c r="E1263" s="442"/>
      <c r="F1263" s="442"/>
      <c r="G1263" s="442"/>
    </row>
    <row r="1264" spans="3:7">
      <c r="C1264" s="442"/>
      <c r="D1264" s="442"/>
      <c r="E1264" s="442"/>
      <c r="F1264" s="442"/>
      <c r="G1264" s="442"/>
    </row>
    <row r="1265" spans="3:7">
      <c r="C1265" s="442"/>
      <c r="D1265" s="442"/>
      <c r="E1265" s="442"/>
      <c r="F1265" s="442"/>
      <c r="G1265" s="442"/>
    </row>
    <row r="1266" spans="3:7">
      <c r="C1266" s="442"/>
      <c r="D1266" s="442"/>
      <c r="E1266" s="442"/>
      <c r="F1266" s="442"/>
      <c r="G1266" s="442"/>
    </row>
    <row r="1267" spans="3:7">
      <c r="C1267" s="442"/>
      <c r="D1267" s="442"/>
      <c r="E1267" s="442"/>
      <c r="F1267" s="442"/>
      <c r="G1267" s="442"/>
    </row>
    <row r="1268" spans="3:7">
      <c r="C1268" s="442"/>
      <c r="D1268" s="442"/>
      <c r="E1268" s="442"/>
      <c r="F1268" s="442"/>
      <c r="G1268" s="442"/>
    </row>
    <row r="1269" spans="3:7">
      <c r="C1269" s="442"/>
      <c r="D1269" s="442"/>
      <c r="E1269" s="442"/>
      <c r="F1269" s="442"/>
      <c r="G1269" s="442"/>
    </row>
    <row r="1270" spans="3:7">
      <c r="C1270" s="442"/>
      <c r="D1270" s="442"/>
      <c r="E1270" s="442"/>
      <c r="F1270" s="442"/>
      <c r="G1270" s="442"/>
    </row>
    <row r="1271" spans="3:7">
      <c r="C1271" s="442"/>
      <c r="D1271" s="442"/>
      <c r="E1271" s="442"/>
      <c r="F1271" s="442"/>
      <c r="G1271" s="442"/>
    </row>
    <row r="1272" spans="3:7">
      <c r="C1272" s="442"/>
      <c r="D1272" s="442"/>
      <c r="E1272" s="442"/>
      <c r="F1272" s="442"/>
      <c r="G1272" s="442"/>
    </row>
    <row r="1273" spans="3:7">
      <c r="C1273" s="442"/>
      <c r="D1273" s="442"/>
      <c r="E1273" s="442"/>
      <c r="F1273" s="442"/>
      <c r="G1273" s="442"/>
    </row>
    <row r="1274" spans="3:7">
      <c r="C1274" s="442"/>
      <c r="D1274" s="442"/>
      <c r="E1274" s="442"/>
      <c r="F1274" s="442"/>
      <c r="G1274" s="442"/>
    </row>
    <row r="1275" spans="3:7">
      <c r="C1275" s="442"/>
      <c r="D1275" s="442"/>
      <c r="E1275" s="442"/>
      <c r="F1275" s="442"/>
      <c r="G1275" s="442"/>
    </row>
    <row r="1276" spans="3:7">
      <c r="C1276" s="442"/>
      <c r="D1276" s="442"/>
      <c r="E1276" s="442"/>
      <c r="F1276" s="442"/>
      <c r="G1276" s="442"/>
    </row>
    <row r="1277" spans="3:7">
      <c r="C1277" s="442"/>
      <c r="D1277" s="442"/>
      <c r="E1277" s="442"/>
      <c r="F1277" s="442"/>
      <c r="G1277" s="442"/>
    </row>
    <row r="1278" spans="3:7">
      <c r="C1278" s="442"/>
      <c r="D1278" s="442"/>
      <c r="E1278" s="442"/>
      <c r="F1278" s="442"/>
      <c r="G1278" s="442"/>
    </row>
    <row r="1279" spans="3:7">
      <c r="C1279" s="442"/>
      <c r="D1279" s="442"/>
      <c r="E1279" s="442"/>
      <c r="F1279" s="442"/>
      <c r="G1279" s="442"/>
    </row>
    <row r="1280" spans="3:7">
      <c r="C1280" s="442"/>
      <c r="D1280" s="442"/>
      <c r="E1280" s="442"/>
      <c r="F1280" s="442"/>
      <c r="G1280" s="442"/>
    </row>
    <row r="1281" spans="3:7">
      <c r="C1281" s="442"/>
      <c r="D1281" s="442"/>
      <c r="E1281" s="442"/>
      <c r="F1281" s="442"/>
      <c r="G1281" s="442"/>
    </row>
    <row r="1282" spans="3:7">
      <c r="C1282" s="442"/>
      <c r="D1282" s="442"/>
      <c r="E1282" s="442"/>
      <c r="F1282" s="442"/>
      <c r="G1282" s="442"/>
    </row>
    <row r="1283" spans="3:7">
      <c r="C1283" s="442"/>
      <c r="D1283" s="442"/>
      <c r="E1283" s="442"/>
      <c r="F1283" s="442"/>
      <c r="G1283" s="442"/>
    </row>
    <row r="1284" spans="3:7">
      <c r="C1284" s="442"/>
      <c r="D1284" s="442"/>
      <c r="E1284" s="442"/>
      <c r="F1284" s="442"/>
      <c r="G1284" s="442"/>
    </row>
    <row r="1285" spans="3:7">
      <c r="C1285" s="442"/>
      <c r="D1285" s="442"/>
      <c r="E1285" s="442"/>
      <c r="F1285" s="442"/>
      <c r="G1285" s="442"/>
    </row>
    <row r="1286" spans="3:7">
      <c r="C1286" s="442"/>
      <c r="D1286" s="442"/>
      <c r="E1286" s="442"/>
      <c r="F1286" s="442"/>
      <c r="G1286" s="442"/>
    </row>
    <row r="1287" spans="3:7">
      <c r="C1287" s="442"/>
      <c r="D1287" s="442"/>
      <c r="E1287" s="442"/>
      <c r="F1287" s="442"/>
      <c r="G1287" s="442"/>
    </row>
    <row r="1288" spans="3:7">
      <c r="C1288" s="442"/>
      <c r="D1288" s="442"/>
      <c r="E1288" s="442"/>
      <c r="F1288" s="442"/>
      <c r="G1288" s="442"/>
    </row>
    <row r="1289" spans="3:7">
      <c r="C1289" s="442"/>
      <c r="D1289" s="442"/>
      <c r="E1289" s="442"/>
      <c r="F1289" s="442"/>
      <c r="G1289" s="442"/>
    </row>
    <row r="1290" spans="3:7">
      <c r="C1290" s="442"/>
      <c r="D1290" s="442"/>
      <c r="E1290" s="442"/>
      <c r="F1290" s="442"/>
      <c r="G1290" s="442"/>
    </row>
    <row r="1291" spans="3:7">
      <c r="C1291" s="442"/>
      <c r="D1291" s="442"/>
      <c r="E1291" s="442"/>
      <c r="F1291" s="442"/>
      <c r="G1291" s="442"/>
    </row>
    <row r="1292" spans="3:7">
      <c r="C1292" s="442"/>
      <c r="D1292" s="442"/>
      <c r="E1292" s="442"/>
      <c r="F1292" s="442"/>
      <c r="G1292" s="442"/>
    </row>
    <row r="1293" spans="3:7">
      <c r="C1293" s="442"/>
      <c r="D1293" s="442"/>
      <c r="E1293" s="442"/>
      <c r="F1293" s="442"/>
      <c r="G1293" s="442"/>
    </row>
    <row r="1294" spans="3:7">
      <c r="C1294" s="442"/>
      <c r="D1294" s="442"/>
      <c r="E1294" s="442"/>
      <c r="F1294" s="442"/>
      <c r="G1294" s="442"/>
    </row>
    <row r="1295" spans="3:7">
      <c r="C1295" s="442"/>
      <c r="D1295" s="442"/>
      <c r="E1295" s="442"/>
      <c r="F1295" s="442"/>
      <c r="G1295" s="442"/>
    </row>
    <row r="1296" spans="3:7">
      <c r="C1296" s="442"/>
      <c r="D1296" s="442"/>
      <c r="E1296" s="442"/>
      <c r="F1296" s="442"/>
      <c r="G1296" s="442"/>
    </row>
    <row r="1297" spans="3:7">
      <c r="C1297" s="442"/>
      <c r="D1297" s="442"/>
      <c r="E1297" s="442"/>
      <c r="F1297" s="442"/>
      <c r="G1297" s="442"/>
    </row>
    <row r="1298" spans="3:7">
      <c r="C1298" s="442"/>
      <c r="D1298" s="442"/>
      <c r="E1298" s="442"/>
      <c r="F1298" s="442"/>
      <c r="G1298" s="442"/>
    </row>
    <row r="1299" spans="3:7">
      <c r="C1299" s="442"/>
      <c r="D1299" s="442"/>
      <c r="E1299" s="442"/>
      <c r="F1299" s="442"/>
      <c r="G1299" s="442"/>
    </row>
    <row r="1300" spans="3:7">
      <c r="C1300" s="442"/>
      <c r="D1300" s="442"/>
      <c r="E1300" s="442"/>
      <c r="F1300" s="442"/>
      <c r="G1300" s="442"/>
    </row>
    <row r="1301" spans="3:7">
      <c r="C1301" s="442"/>
      <c r="D1301" s="442"/>
      <c r="E1301" s="442"/>
      <c r="F1301" s="442"/>
      <c r="G1301" s="442"/>
    </row>
    <row r="1302" spans="3:7">
      <c r="C1302" s="442"/>
      <c r="D1302" s="442"/>
      <c r="E1302" s="442"/>
      <c r="F1302" s="442"/>
      <c r="G1302" s="442"/>
    </row>
    <row r="1303" spans="3:7">
      <c r="C1303" s="442"/>
      <c r="D1303" s="442"/>
      <c r="E1303" s="442"/>
      <c r="F1303" s="442"/>
      <c r="G1303" s="442"/>
    </row>
    <row r="1304" spans="3:7">
      <c r="C1304" s="442"/>
      <c r="D1304" s="442"/>
      <c r="E1304" s="442"/>
      <c r="F1304" s="442"/>
      <c r="G1304" s="442"/>
    </row>
    <row r="1305" spans="3:7">
      <c r="C1305" s="442"/>
      <c r="D1305" s="442"/>
      <c r="E1305" s="442"/>
      <c r="F1305" s="442"/>
      <c r="G1305" s="442"/>
    </row>
    <row r="1306" spans="3:7">
      <c r="C1306" s="442"/>
      <c r="D1306" s="442"/>
      <c r="E1306" s="442"/>
      <c r="F1306" s="442"/>
      <c r="G1306" s="442"/>
    </row>
    <row r="1307" spans="3:7">
      <c r="C1307" s="442"/>
      <c r="D1307" s="442"/>
      <c r="E1307" s="442"/>
      <c r="F1307" s="442"/>
      <c r="G1307" s="442"/>
    </row>
    <row r="1308" spans="3:7">
      <c r="C1308" s="442"/>
      <c r="D1308" s="442"/>
      <c r="E1308" s="442"/>
      <c r="F1308" s="442"/>
      <c r="G1308" s="442"/>
    </row>
    <row r="1309" spans="3:7">
      <c r="C1309" s="442"/>
      <c r="D1309" s="442"/>
      <c r="E1309" s="442"/>
      <c r="F1309" s="442"/>
      <c r="G1309" s="442"/>
    </row>
    <row r="1310" spans="3:7">
      <c r="C1310" s="442"/>
      <c r="D1310" s="442"/>
      <c r="E1310" s="442"/>
      <c r="F1310" s="442"/>
      <c r="G1310" s="442"/>
    </row>
    <row r="1311" spans="3:7">
      <c r="C1311" s="442"/>
      <c r="D1311" s="442"/>
      <c r="E1311" s="442"/>
      <c r="F1311" s="442"/>
      <c r="G1311" s="442"/>
    </row>
    <row r="1312" spans="3:7">
      <c r="C1312" s="442"/>
      <c r="D1312" s="442"/>
      <c r="E1312" s="442"/>
      <c r="F1312" s="442"/>
      <c r="G1312" s="442"/>
    </row>
    <row r="1313" spans="3:7">
      <c r="C1313" s="442"/>
      <c r="D1313" s="442"/>
      <c r="E1313" s="442"/>
      <c r="F1313" s="442"/>
      <c r="G1313" s="442"/>
    </row>
    <row r="1314" spans="3:7">
      <c r="C1314" s="442"/>
      <c r="D1314" s="442"/>
      <c r="E1314" s="442"/>
      <c r="F1314" s="442"/>
      <c r="G1314" s="442"/>
    </row>
    <row r="1315" spans="3:7">
      <c r="C1315" s="442"/>
      <c r="D1315" s="442"/>
      <c r="E1315" s="442"/>
      <c r="F1315" s="442"/>
      <c r="G1315" s="442"/>
    </row>
    <row r="1316" spans="3:7">
      <c r="C1316" s="442"/>
      <c r="D1316" s="442"/>
      <c r="E1316" s="442"/>
      <c r="F1316" s="442"/>
      <c r="G1316" s="442"/>
    </row>
    <row r="1317" spans="3:7">
      <c r="C1317" s="442"/>
      <c r="D1317" s="442"/>
      <c r="E1317" s="442"/>
      <c r="F1317" s="442"/>
      <c r="G1317" s="442"/>
    </row>
    <row r="1318" spans="3:7">
      <c r="C1318" s="442"/>
      <c r="D1318" s="442"/>
      <c r="E1318" s="442"/>
      <c r="F1318" s="442"/>
      <c r="G1318" s="442"/>
    </row>
    <row r="1319" spans="3:7">
      <c r="C1319" s="442"/>
      <c r="D1319" s="442"/>
      <c r="E1319" s="442"/>
      <c r="F1319" s="442"/>
      <c r="G1319" s="442"/>
    </row>
    <row r="1320" spans="3:7">
      <c r="C1320" s="442"/>
      <c r="D1320" s="442"/>
      <c r="E1320" s="442"/>
      <c r="F1320" s="442"/>
      <c r="G1320" s="442"/>
    </row>
    <row r="1321" spans="3:7">
      <c r="C1321" s="442"/>
      <c r="D1321" s="442"/>
      <c r="E1321" s="442"/>
      <c r="F1321" s="442"/>
      <c r="G1321" s="442"/>
    </row>
    <row r="1322" spans="3:7">
      <c r="C1322" s="442"/>
      <c r="D1322" s="442"/>
      <c r="E1322" s="442"/>
      <c r="F1322" s="442"/>
      <c r="G1322" s="442"/>
    </row>
    <row r="1323" spans="3:7">
      <c r="C1323" s="442"/>
      <c r="D1323" s="442"/>
      <c r="E1323" s="442"/>
      <c r="F1323" s="442"/>
      <c r="G1323" s="442"/>
    </row>
    <row r="1324" spans="3:7">
      <c r="C1324" s="442"/>
      <c r="D1324" s="442"/>
      <c r="E1324" s="442"/>
      <c r="F1324" s="442"/>
      <c r="G1324" s="442"/>
    </row>
    <row r="1325" spans="3:7">
      <c r="C1325" s="442"/>
      <c r="D1325" s="442"/>
      <c r="E1325" s="442"/>
      <c r="F1325" s="442"/>
      <c r="G1325" s="442"/>
    </row>
    <row r="1326" spans="3:7">
      <c r="C1326" s="442"/>
      <c r="D1326" s="442"/>
      <c r="E1326" s="442"/>
      <c r="F1326" s="442"/>
      <c r="G1326" s="442"/>
    </row>
    <row r="1327" spans="3:7">
      <c r="C1327" s="442"/>
      <c r="D1327" s="442"/>
      <c r="E1327" s="442"/>
      <c r="F1327" s="442"/>
      <c r="G1327" s="442"/>
    </row>
    <row r="1328" spans="3:7">
      <c r="C1328" s="442"/>
      <c r="D1328" s="442"/>
      <c r="E1328" s="442"/>
      <c r="F1328" s="442"/>
      <c r="G1328" s="442"/>
    </row>
    <row r="1329" spans="3:7">
      <c r="C1329" s="442"/>
      <c r="D1329" s="442"/>
      <c r="E1329" s="442"/>
      <c r="F1329" s="442"/>
      <c r="G1329" s="442"/>
    </row>
    <row r="1330" spans="3:7">
      <c r="C1330" s="442"/>
      <c r="D1330" s="442"/>
      <c r="E1330" s="442"/>
      <c r="F1330" s="442"/>
      <c r="G1330" s="442"/>
    </row>
    <row r="1331" spans="3:7">
      <c r="C1331" s="442"/>
      <c r="D1331" s="442"/>
      <c r="E1331" s="442"/>
      <c r="F1331" s="442"/>
      <c r="G1331" s="442"/>
    </row>
    <row r="1332" spans="3:7">
      <c r="C1332" s="442"/>
      <c r="D1332" s="442"/>
      <c r="E1332" s="442"/>
      <c r="F1332" s="442"/>
      <c r="G1332" s="442"/>
    </row>
    <row r="1333" spans="3:7">
      <c r="C1333" s="442"/>
      <c r="D1333" s="442"/>
      <c r="E1333" s="442"/>
      <c r="F1333" s="442"/>
      <c r="G1333" s="442"/>
    </row>
    <row r="1334" spans="3:7">
      <c r="C1334" s="442"/>
      <c r="D1334" s="442"/>
      <c r="E1334" s="442"/>
      <c r="F1334" s="442"/>
      <c r="G1334" s="442"/>
    </row>
    <row r="1335" spans="3:7">
      <c r="C1335" s="442"/>
      <c r="D1335" s="442"/>
      <c r="E1335" s="442"/>
      <c r="F1335" s="442"/>
      <c r="G1335" s="442"/>
    </row>
    <row r="1336" spans="3:7">
      <c r="C1336" s="442"/>
      <c r="D1336" s="442"/>
      <c r="E1336" s="442"/>
      <c r="F1336" s="442"/>
      <c r="G1336" s="442"/>
    </row>
    <row r="1337" spans="3:7">
      <c r="C1337" s="442"/>
      <c r="D1337" s="442"/>
      <c r="E1337" s="442"/>
      <c r="F1337" s="442"/>
      <c r="G1337" s="442"/>
    </row>
    <row r="1338" spans="3:7">
      <c r="C1338" s="442"/>
      <c r="D1338" s="442"/>
      <c r="E1338" s="442"/>
      <c r="F1338" s="442"/>
      <c r="G1338" s="442"/>
    </row>
    <row r="1339" spans="3:7">
      <c r="C1339" s="442"/>
      <c r="D1339" s="442"/>
      <c r="E1339" s="442"/>
      <c r="F1339" s="442"/>
      <c r="G1339" s="442"/>
    </row>
    <row r="1340" spans="3:7">
      <c r="C1340" s="442"/>
      <c r="D1340" s="442"/>
      <c r="E1340" s="442"/>
      <c r="F1340" s="442"/>
      <c r="G1340" s="442"/>
    </row>
    <row r="1341" spans="3:7">
      <c r="C1341" s="442"/>
      <c r="D1341" s="442"/>
      <c r="E1341" s="442"/>
      <c r="F1341" s="442"/>
      <c r="G1341" s="442"/>
    </row>
    <row r="1342" spans="3:7">
      <c r="C1342" s="442"/>
      <c r="D1342" s="442"/>
      <c r="E1342" s="442"/>
      <c r="F1342" s="442"/>
      <c r="G1342" s="442"/>
    </row>
    <row r="1343" spans="3:7">
      <c r="C1343" s="442"/>
      <c r="D1343" s="442"/>
      <c r="E1343" s="442"/>
      <c r="F1343" s="442"/>
      <c r="G1343" s="442"/>
    </row>
    <row r="1344" spans="3:7">
      <c r="C1344" s="442"/>
      <c r="D1344" s="442"/>
      <c r="E1344" s="442"/>
      <c r="F1344" s="442"/>
      <c r="G1344" s="442"/>
    </row>
    <row r="1345" spans="3:7">
      <c r="C1345" s="442"/>
      <c r="D1345" s="442"/>
      <c r="E1345" s="442"/>
      <c r="F1345" s="442"/>
      <c r="G1345" s="442"/>
    </row>
    <row r="1346" spans="3:7">
      <c r="C1346" s="442"/>
      <c r="D1346" s="442"/>
      <c r="E1346" s="442"/>
      <c r="F1346" s="442"/>
      <c r="G1346" s="442"/>
    </row>
    <row r="1347" spans="3:7">
      <c r="C1347" s="442"/>
      <c r="D1347" s="442"/>
      <c r="E1347" s="442"/>
      <c r="F1347" s="442"/>
      <c r="G1347" s="442"/>
    </row>
    <row r="1348" spans="3:7">
      <c r="C1348" s="442"/>
      <c r="D1348" s="442"/>
      <c r="E1348" s="442"/>
      <c r="F1348" s="442"/>
      <c r="G1348" s="442"/>
    </row>
    <row r="1349" spans="3:7">
      <c r="C1349" s="442"/>
      <c r="D1349" s="442"/>
      <c r="E1349" s="442"/>
      <c r="F1349" s="442"/>
      <c r="G1349" s="442"/>
    </row>
    <row r="1350" spans="3:7">
      <c r="C1350" s="442"/>
      <c r="D1350" s="442"/>
      <c r="E1350" s="442"/>
      <c r="F1350" s="442"/>
      <c r="G1350" s="442"/>
    </row>
    <row r="1351" spans="3:7">
      <c r="C1351" s="442"/>
      <c r="D1351" s="442"/>
      <c r="E1351" s="442"/>
      <c r="F1351" s="442"/>
      <c r="G1351" s="442"/>
    </row>
    <row r="1352" spans="3:7">
      <c r="C1352" s="442"/>
      <c r="D1352" s="442"/>
      <c r="E1352" s="442"/>
      <c r="F1352" s="442"/>
      <c r="G1352" s="442"/>
    </row>
    <row r="1353" spans="3:7">
      <c r="C1353" s="442"/>
      <c r="D1353" s="442"/>
      <c r="E1353" s="442"/>
      <c r="F1353" s="442"/>
      <c r="G1353" s="442"/>
    </row>
    <row r="1354" spans="3:7">
      <c r="C1354" s="442"/>
      <c r="D1354" s="442"/>
      <c r="E1354" s="442"/>
      <c r="F1354" s="442"/>
      <c r="G1354" s="442"/>
    </row>
    <row r="1355" spans="3:7">
      <c r="C1355" s="442"/>
      <c r="D1355" s="442"/>
      <c r="E1355" s="442"/>
      <c r="F1355" s="442"/>
      <c r="G1355" s="442"/>
    </row>
    <row r="1356" spans="3:7">
      <c r="C1356" s="442"/>
      <c r="D1356" s="442"/>
      <c r="E1356" s="442"/>
      <c r="F1356" s="442"/>
      <c r="G1356" s="442"/>
    </row>
    <row r="1357" spans="3:7">
      <c r="C1357" s="442"/>
      <c r="D1357" s="442"/>
      <c r="E1357" s="442"/>
      <c r="F1357" s="442"/>
      <c r="G1357" s="442"/>
    </row>
    <row r="1358" spans="3:7">
      <c r="C1358" s="442"/>
      <c r="D1358" s="442"/>
      <c r="E1358" s="442"/>
      <c r="F1358" s="442"/>
      <c r="G1358" s="442"/>
    </row>
    <row r="1359" spans="3:7">
      <c r="C1359" s="442"/>
      <c r="D1359" s="442"/>
      <c r="E1359" s="442"/>
      <c r="F1359" s="442"/>
      <c r="G1359" s="442"/>
    </row>
    <row r="1360" spans="3:7">
      <c r="C1360" s="442"/>
      <c r="D1360" s="442"/>
      <c r="E1360" s="442"/>
      <c r="F1360" s="442"/>
      <c r="G1360" s="442"/>
    </row>
    <row r="1361" spans="3:7">
      <c r="C1361" s="442"/>
      <c r="D1361" s="442"/>
      <c r="E1361" s="442"/>
      <c r="F1361" s="442"/>
      <c r="G1361" s="442"/>
    </row>
    <row r="1362" spans="3:7">
      <c r="C1362" s="442"/>
      <c r="D1362" s="442"/>
      <c r="E1362" s="442"/>
      <c r="F1362" s="442"/>
      <c r="G1362" s="442"/>
    </row>
    <row r="1363" spans="3:7">
      <c r="C1363" s="442"/>
      <c r="D1363" s="442"/>
      <c r="E1363" s="442"/>
      <c r="F1363" s="442"/>
      <c r="G1363" s="442"/>
    </row>
    <row r="1364" spans="3:7">
      <c r="C1364" s="442"/>
      <c r="D1364" s="442"/>
      <c r="E1364" s="442"/>
      <c r="F1364" s="442"/>
      <c r="G1364" s="442"/>
    </row>
    <row r="1365" spans="3:7">
      <c r="C1365" s="442"/>
      <c r="D1365" s="442"/>
      <c r="E1365" s="442"/>
      <c r="F1365" s="442"/>
      <c r="G1365" s="442"/>
    </row>
    <row r="1366" spans="3:7">
      <c r="C1366" s="442"/>
      <c r="D1366" s="442"/>
      <c r="E1366" s="442"/>
      <c r="F1366" s="442"/>
      <c r="G1366" s="442"/>
    </row>
    <row r="1367" spans="3:7">
      <c r="C1367" s="442"/>
      <c r="D1367" s="442"/>
      <c r="E1367" s="442"/>
      <c r="F1367" s="442"/>
      <c r="G1367" s="442"/>
    </row>
    <row r="1368" spans="3:7">
      <c r="C1368" s="442"/>
      <c r="D1368" s="442"/>
      <c r="E1368" s="442"/>
      <c r="F1368" s="442"/>
      <c r="G1368" s="442"/>
    </row>
    <row r="1369" spans="3:7">
      <c r="C1369" s="442"/>
      <c r="D1369" s="442"/>
      <c r="E1369" s="442"/>
      <c r="F1369" s="442"/>
      <c r="G1369" s="442"/>
    </row>
    <row r="1370" spans="3:7">
      <c r="C1370" s="442"/>
      <c r="D1370" s="442"/>
      <c r="E1370" s="442"/>
      <c r="F1370" s="442"/>
      <c r="G1370" s="442"/>
    </row>
    <row r="1371" spans="3:7">
      <c r="C1371" s="442"/>
      <c r="D1371" s="442"/>
      <c r="E1371" s="442"/>
      <c r="F1371" s="442"/>
      <c r="G1371" s="442"/>
    </row>
    <row r="1372" spans="3:7">
      <c r="C1372" s="442"/>
      <c r="D1372" s="442"/>
      <c r="E1372" s="442"/>
      <c r="F1372" s="442"/>
      <c r="G1372" s="442"/>
    </row>
    <row r="1373" spans="3:7">
      <c r="C1373" s="442"/>
      <c r="D1373" s="442"/>
      <c r="E1373" s="442"/>
      <c r="F1373" s="442"/>
      <c r="G1373" s="442"/>
    </row>
    <row r="1374" spans="3:7">
      <c r="C1374" s="442"/>
      <c r="D1374" s="442"/>
      <c r="E1374" s="442"/>
      <c r="F1374" s="442"/>
      <c r="G1374" s="442"/>
    </row>
    <row r="1375" spans="3:7">
      <c r="C1375" s="442"/>
      <c r="D1375" s="442"/>
      <c r="E1375" s="442"/>
      <c r="F1375" s="442"/>
      <c r="G1375" s="442"/>
    </row>
    <row r="1376" spans="3:7">
      <c r="C1376" s="442"/>
      <c r="D1376" s="442"/>
      <c r="E1376" s="442"/>
      <c r="F1376" s="442"/>
      <c r="G1376" s="442"/>
    </row>
    <row r="1377" spans="3:7">
      <c r="C1377" s="442"/>
      <c r="D1377" s="442"/>
      <c r="E1377" s="442"/>
      <c r="F1377" s="442"/>
      <c r="G1377" s="442"/>
    </row>
    <row r="1378" spans="3:7">
      <c r="C1378" s="442"/>
      <c r="D1378" s="442"/>
      <c r="E1378" s="442"/>
      <c r="F1378" s="442"/>
      <c r="G1378" s="442"/>
    </row>
    <row r="1379" spans="3:7">
      <c r="C1379" s="442"/>
      <c r="D1379" s="442"/>
      <c r="E1379" s="442"/>
      <c r="F1379" s="442"/>
      <c r="G1379" s="442"/>
    </row>
    <row r="1380" spans="3:7">
      <c r="C1380" s="442"/>
      <c r="D1380" s="442"/>
      <c r="E1380" s="442"/>
      <c r="F1380" s="442"/>
      <c r="G1380" s="442"/>
    </row>
    <row r="1381" spans="3:7">
      <c r="C1381" s="442"/>
      <c r="D1381" s="442"/>
      <c r="E1381" s="442"/>
      <c r="F1381" s="442"/>
      <c r="G1381" s="442"/>
    </row>
    <row r="1382" spans="3:7">
      <c r="C1382" s="442"/>
      <c r="D1382" s="442"/>
      <c r="E1382" s="442"/>
      <c r="F1382" s="442"/>
      <c r="G1382" s="442"/>
    </row>
    <row r="1383" spans="3:7">
      <c r="C1383" s="442"/>
      <c r="D1383" s="442"/>
      <c r="E1383" s="442"/>
      <c r="F1383" s="442"/>
      <c r="G1383" s="442"/>
    </row>
    <row r="1384" spans="3:7">
      <c r="C1384" s="442"/>
      <c r="D1384" s="442"/>
      <c r="E1384" s="442"/>
      <c r="F1384" s="442"/>
      <c r="G1384" s="442"/>
    </row>
    <row r="1385" spans="3:7">
      <c r="C1385" s="442"/>
      <c r="D1385" s="442"/>
      <c r="E1385" s="442"/>
      <c r="F1385" s="442"/>
      <c r="G1385" s="442"/>
    </row>
    <row r="1386" spans="3:7">
      <c r="C1386" s="442"/>
      <c r="D1386" s="442"/>
      <c r="E1386" s="442"/>
      <c r="F1386" s="442"/>
      <c r="G1386" s="442"/>
    </row>
    <row r="1387" spans="3:7">
      <c r="C1387" s="442"/>
      <c r="D1387" s="442"/>
      <c r="E1387" s="442"/>
      <c r="F1387" s="442"/>
      <c r="G1387" s="442"/>
    </row>
    <row r="1388" spans="3:7">
      <c r="C1388" s="442"/>
      <c r="D1388" s="442"/>
      <c r="E1388" s="442"/>
      <c r="F1388" s="442"/>
      <c r="G1388" s="442"/>
    </row>
    <row r="1389" spans="3:7">
      <c r="C1389" s="442"/>
      <c r="D1389" s="442"/>
      <c r="E1389" s="442"/>
      <c r="F1389" s="442"/>
      <c r="G1389" s="442"/>
    </row>
    <row r="1390" spans="3:7">
      <c r="C1390" s="442"/>
      <c r="D1390" s="442"/>
      <c r="E1390" s="442"/>
      <c r="F1390" s="442"/>
      <c r="G1390" s="442"/>
    </row>
    <row r="1391" spans="3:7">
      <c r="C1391" s="442"/>
      <c r="D1391" s="442"/>
      <c r="E1391" s="442"/>
      <c r="F1391" s="442"/>
      <c r="G1391" s="442"/>
    </row>
    <row r="1392" spans="3:7">
      <c r="C1392" s="442"/>
      <c r="D1392" s="442"/>
      <c r="E1392" s="442"/>
      <c r="F1392" s="442"/>
      <c r="G1392" s="442"/>
    </row>
    <row r="1393" spans="3:7">
      <c r="C1393" s="442"/>
      <c r="D1393" s="442"/>
      <c r="E1393" s="442"/>
      <c r="F1393" s="442"/>
      <c r="G1393" s="442"/>
    </row>
    <row r="1394" spans="3:7">
      <c r="C1394" s="442"/>
      <c r="D1394" s="442"/>
      <c r="E1394" s="442"/>
      <c r="F1394" s="442"/>
      <c r="G1394" s="442"/>
    </row>
    <row r="1395" spans="3:7">
      <c r="C1395" s="442"/>
      <c r="D1395" s="442"/>
      <c r="E1395" s="442"/>
      <c r="F1395" s="442"/>
      <c r="G1395" s="442"/>
    </row>
    <row r="1396" spans="3:7">
      <c r="C1396" s="442"/>
      <c r="D1396" s="442"/>
      <c r="E1396" s="442"/>
      <c r="F1396" s="442"/>
      <c r="G1396" s="442"/>
    </row>
    <row r="1397" spans="3:7">
      <c r="C1397" s="442"/>
      <c r="D1397" s="442"/>
      <c r="E1397" s="442"/>
      <c r="F1397" s="442"/>
      <c r="G1397" s="442"/>
    </row>
    <row r="1398" spans="3:7">
      <c r="C1398" s="442"/>
      <c r="D1398" s="442"/>
      <c r="E1398" s="442"/>
      <c r="F1398" s="442"/>
      <c r="G1398" s="442"/>
    </row>
    <row r="1399" spans="3:7">
      <c r="C1399" s="442"/>
      <c r="D1399" s="442"/>
      <c r="E1399" s="442"/>
      <c r="F1399" s="442"/>
      <c r="G1399" s="442"/>
    </row>
    <row r="1400" spans="3:7">
      <c r="C1400" s="442"/>
      <c r="D1400" s="442"/>
      <c r="E1400" s="442"/>
      <c r="F1400" s="442"/>
      <c r="G1400" s="442"/>
    </row>
    <row r="1401" spans="3:7">
      <c r="C1401" s="442"/>
      <c r="D1401" s="442"/>
      <c r="E1401" s="442"/>
      <c r="F1401" s="442"/>
      <c r="G1401" s="442"/>
    </row>
    <row r="1402" spans="3:7">
      <c r="C1402" s="442"/>
      <c r="D1402" s="442"/>
      <c r="E1402" s="442"/>
      <c r="F1402" s="442"/>
      <c r="G1402" s="442"/>
    </row>
    <row r="1403" spans="3:7">
      <c r="C1403" s="442"/>
      <c r="D1403" s="442"/>
      <c r="E1403" s="442"/>
      <c r="F1403" s="442"/>
      <c r="G1403" s="442"/>
    </row>
    <row r="1404" spans="3:7">
      <c r="C1404" s="442"/>
      <c r="D1404" s="442"/>
      <c r="E1404" s="442"/>
      <c r="F1404" s="442"/>
      <c r="G1404" s="442"/>
    </row>
    <row r="1405" spans="3:7">
      <c r="C1405" s="442"/>
      <c r="D1405" s="442"/>
      <c r="E1405" s="442"/>
      <c r="F1405" s="442"/>
      <c r="G1405" s="442"/>
    </row>
    <row r="1406" spans="3:7">
      <c r="C1406" s="442"/>
      <c r="D1406" s="442"/>
      <c r="E1406" s="442"/>
      <c r="F1406" s="442"/>
      <c r="G1406" s="442"/>
    </row>
    <row r="1407" spans="3:7">
      <c r="C1407" s="442"/>
      <c r="D1407" s="442"/>
      <c r="E1407" s="442"/>
      <c r="F1407" s="442"/>
      <c r="G1407" s="442"/>
    </row>
    <row r="1408" spans="3:7">
      <c r="C1408" s="442"/>
      <c r="D1408" s="442"/>
      <c r="E1408" s="442"/>
      <c r="F1408" s="442"/>
      <c r="G1408" s="442"/>
    </row>
    <row r="1409" spans="3:7">
      <c r="C1409" s="442"/>
      <c r="D1409" s="442"/>
      <c r="E1409" s="442"/>
      <c r="F1409" s="442"/>
      <c r="G1409" s="442"/>
    </row>
    <row r="1410" spans="3:7">
      <c r="C1410" s="442"/>
      <c r="D1410" s="442"/>
      <c r="E1410" s="442"/>
      <c r="F1410" s="442"/>
      <c r="G1410" s="442"/>
    </row>
    <row r="1411" spans="3:7">
      <c r="C1411" s="442"/>
      <c r="D1411" s="442"/>
      <c r="E1411" s="442"/>
      <c r="F1411" s="442"/>
      <c r="G1411" s="442"/>
    </row>
    <row r="1412" spans="3:7">
      <c r="C1412" s="442"/>
      <c r="D1412" s="442"/>
      <c r="E1412" s="442"/>
      <c r="F1412" s="442"/>
      <c r="G1412" s="442"/>
    </row>
    <row r="1413" spans="3:7">
      <c r="C1413" s="442"/>
      <c r="D1413" s="442"/>
      <c r="E1413" s="442"/>
      <c r="F1413" s="442"/>
      <c r="G1413" s="442"/>
    </row>
    <row r="1414" spans="3:7">
      <c r="C1414" s="442"/>
      <c r="D1414" s="442"/>
      <c r="E1414" s="442"/>
      <c r="F1414" s="442"/>
      <c r="G1414" s="442"/>
    </row>
    <row r="1415" spans="3:7">
      <c r="C1415" s="442"/>
      <c r="D1415" s="442"/>
      <c r="E1415" s="442"/>
      <c r="F1415" s="442"/>
      <c r="G1415" s="442"/>
    </row>
    <row r="1416" spans="3:7">
      <c r="C1416" s="442"/>
      <c r="D1416" s="442"/>
      <c r="E1416" s="442"/>
      <c r="F1416" s="442"/>
      <c r="G1416" s="442"/>
    </row>
    <row r="1417" spans="3:7">
      <c r="C1417" s="442"/>
      <c r="D1417" s="442"/>
      <c r="E1417" s="442"/>
      <c r="F1417" s="442"/>
      <c r="G1417" s="442"/>
    </row>
    <row r="1418" spans="3:7">
      <c r="C1418" s="442"/>
      <c r="D1418" s="442"/>
      <c r="E1418" s="442"/>
      <c r="F1418" s="442"/>
      <c r="G1418" s="442"/>
    </row>
    <row r="1419" spans="3:7">
      <c r="C1419" s="442"/>
      <c r="D1419" s="442"/>
      <c r="E1419" s="442"/>
      <c r="F1419" s="442"/>
      <c r="G1419" s="442"/>
    </row>
    <row r="1420" spans="3:7">
      <c r="C1420" s="442"/>
      <c r="D1420" s="442"/>
      <c r="E1420" s="442"/>
      <c r="F1420" s="442"/>
      <c r="G1420" s="442"/>
    </row>
    <row r="1421" spans="3:7">
      <c r="C1421" s="442"/>
      <c r="D1421" s="442"/>
      <c r="E1421" s="442"/>
      <c r="F1421" s="442"/>
      <c r="G1421" s="442"/>
    </row>
    <row r="1422" spans="3:7">
      <c r="C1422" s="442"/>
      <c r="D1422" s="442"/>
      <c r="E1422" s="442"/>
      <c r="F1422" s="442"/>
      <c r="G1422" s="442"/>
    </row>
    <row r="1423" spans="3:7">
      <c r="C1423" s="442"/>
      <c r="D1423" s="442"/>
      <c r="E1423" s="442"/>
      <c r="F1423" s="442"/>
      <c r="G1423" s="442"/>
    </row>
    <row r="1424" spans="3:7">
      <c r="C1424" s="442"/>
      <c r="D1424" s="442"/>
      <c r="E1424" s="442"/>
      <c r="F1424" s="442"/>
      <c r="G1424" s="442"/>
    </row>
    <row r="1425" spans="3:7">
      <c r="C1425" s="442"/>
      <c r="D1425" s="442"/>
      <c r="E1425" s="442"/>
      <c r="F1425" s="442"/>
      <c r="G1425" s="442"/>
    </row>
    <row r="1426" spans="3:7">
      <c r="C1426" s="442"/>
      <c r="D1426" s="442"/>
      <c r="E1426" s="442"/>
      <c r="F1426" s="442"/>
      <c r="G1426" s="442"/>
    </row>
    <row r="1427" spans="3:7">
      <c r="C1427" s="442"/>
      <c r="D1427" s="442"/>
      <c r="E1427" s="442"/>
      <c r="F1427" s="442"/>
      <c r="G1427" s="442"/>
    </row>
    <row r="1428" spans="3:7">
      <c r="C1428" s="442"/>
      <c r="D1428" s="442"/>
      <c r="E1428" s="442"/>
      <c r="F1428" s="442"/>
      <c r="G1428" s="442"/>
    </row>
    <row r="1429" spans="3:7">
      <c r="C1429" s="442"/>
      <c r="D1429" s="442"/>
      <c r="E1429" s="442"/>
      <c r="F1429" s="442"/>
      <c r="G1429" s="442"/>
    </row>
    <row r="1430" spans="3:7">
      <c r="C1430" s="442"/>
      <c r="D1430" s="442"/>
      <c r="E1430" s="442"/>
      <c r="F1430" s="442"/>
      <c r="G1430" s="442"/>
    </row>
    <row r="1431" spans="3:7">
      <c r="C1431" s="442"/>
      <c r="D1431" s="442"/>
      <c r="E1431" s="442"/>
      <c r="F1431" s="442"/>
      <c r="G1431" s="442"/>
    </row>
    <row r="1432" spans="3:7">
      <c r="C1432" s="442"/>
      <c r="D1432" s="442"/>
      <c r="E1432" s="442"/>
      <c r="F1432" s="442"/>
      <c r="G1432" s="442"/>
    </row>
    <row r="1433" spans="3:7">
      <c r="C1433" s="442"/>
      <c r="D1433" s="442"/>
      <c r="E1433" s="442"/>
      <c r="F1433" s="442"/>
      <c r="G1433" s="442"/>
    </row>
    <row r="1434" spans="3:7">
      <c r="C1434" s="442"/>
      <c r="D1434" s="442"/>
      <c r="E1434" s="442"/>
      <c r="F1434" s="442"/>
      <c r="G1434" s="442"/>
    </row>
    <row r="1435" spans="3:7">
      <c r="C1435" s="442"/>
      <c r="D1435" s="442"/>
      <c r="E1435" s="442"/>
      <c r="F1435" s="442"/>
      <c r="G1435" s="442"/>
    </row>
    <row r="1436" spans="3:7">
      <c r="C1436" s="442"/>
      <c r="D1436" s="442"/>
      <c r="E1436" s="442"/>
      <c r="F1436" s="442"/>
      <c r="G1436" s="442"/>
    </row>
    <row r="1437" spans="3:7">
      <c r="C1437" s="442"/>
      <c r="D1437" s="442"/>
      <c r="E1437" s="442"/>
      <c r="F1437" s="442"/>
      <c r="G1437" s="442"/>
    </row>
    <row r="1438" spans="3:7">
      <c r="C1438" s="442"/>
      <c r="D1438" s="442"/>
      <c r="E1438" s="442"/>
      <c r="F1438" s="442"/>
      <c r="G1438" s="442"/>
    </row>
    <row r="1439" spans="3:7">
      <c r="C1439" s="442"/>
      <c r="D1439" s="442"/>
      <c r="E1439" s="442"/>
      <c r="F1439" s="442"/>
      <c r="G1439" s="442"/>
    </row>
    <row r="1440" spans="3:7">
      <c r="C1440" s="442"/>
      <c r="D1440" s="442"/>
      <c r="E1440" s="442"/>
      <c r="F1440" s="442"/>
      <c r="G1440" s="442"/>
    </row>
    <row r="1441" spans="3:7">
      <c r="C1441" s="442"/>
      <c r="D1441" s="442"/>
      <c r="E1441" s="442"/>
      <c r="F1441" s="442"/>
      <c r="G1441" s="442"/>
    </row>
    <row r="1442" spans="3:7">
      <c r="C1442" s="442"/>
      <c r="D1442" s="442"/>
      <c r="E1442" s="442"/>
      <c r="F1442" s="442"/>
      <c r="G1442" s="442"/>
    </row>
    <row r="1443" spans="3:7">
      <c r="C1443" s="442"/>
      <c r="D1443" s="442"/>
      <c r="E1443" s="442"/>
      <c r="F1443" s="442"/>
      <c r="G1443" s="442"/>
    </row>
    <row r="1444" spans="3:7">
      <c r="C1444" s="442"/>
      <c r="D1444" s="442"/>
      <c r="E1444" s="442"/>
      <c r="F1444" s="442"/>
      <c r="G1444" s="442"/>
    </row>
    <row r="1445" spans="3:7">
      <c r="C1445" s="442"/>
      <c r="D1445" s="442"/>
      <c r="E1445" s="442"/>
      <c r="F1445" s="442"/>
      <c r="G1445" s="442"/>
    </row>
    <row r="1446" spans="3:7">
      <c r="C1446" s="442"/>
      <c r="D1446" s="442"/>
      <c r="E1446" s="442"/>
      <c r="F1446" s="442"/>
      <c r="G1446" s="442"/>
    </row>
    <row r="1447" spans="3:7">
      <c r="C1447" s="442"/>
      <c r="D1447" s="442"/>
      <c r="E1447" s="442"/>
      <c r="F1447" s="442"/>
      <c r="G1447" s="442"/>
    </row>
    <row r="1448" spans="3:7">
      <c r="C1448" s="442"/>
      <c r="D1448" s="442"/>
      <c r="E1448" s="442"/>
      <c r="F1448" s="442"/>
      <c r="G1448" s="442"/>
    </row>
    <row r="1449" spans="3:7">
      <c r="C1449" s="442"/>
      <c r="D1449" s="442"/>
      <c r="E1449" s="442"/>
      <c r="F1449" s="442"/>
      <c r="G1449" s="442"/>
    </row>
    <row r="1450" spans="3:7">
      <c r="C1450" s="442"/>
      <c r="D1450" s="442"/>
      <c r="E1450" s="442"/>
      <c r="F1450" s="442"/>
      <c r="G1450" s="442"/>
    </row>
    <row r="1451" spans="3:7">
      <c r="C1451" s="442"/>
      <c r="D1451" s="442"/>
      <c r="E1451" s="442"/>
      <c r="F1451" s="442"/>
      <c r="G1451" s="442"/>
    </row>
    <row r="1452" spans="3:7">
      <c r="C1452" s="442"/>
      <c r="D1452" s="442"/>
      <c r="E1452" s="442"/>
      <c r="F1452" s="442"/>
      <c r="G1452" s="442"/>
    </row>
    <row r="1453" spans="3:7">
      <c r="C1453" s="442"/>
      <c r="D1453" s="442"/>
      <c r="E1453" s="442"/>
      <c r="F1453" s="442"/>
      <c r="G1453" s="442"/>
    </row>
    <row r="1454" spans="3:7">
      <c r="C1454" s="442"/>
      <c r="D1454" s="442"/>
      <c r="E1454" s="442"/>
      <c r="F1454" s="442"/>
      <c r="G1454" s="442"/>
    </row>
    <row r="1455" spans="3:7">
      <c r="C1455" s="442"/>
      <c r="D1455" s="442"/>
      <c r="E1455" s="442"/>
      <c r="F1455" s="442"/>
      <c r="G1455" s="442"/>
    </row>
    <row r="1456" spans="3:7">
      <c r="C1456" s="442"/>
      <c r="D1456" s="442"/>
      <c r="E1456" s="442"/>
      <c r="F1456" s="442"/>
      <c r="G1456" s="442"/>
    </row>
    <row r="1457" spans="3:7">
      <c r="C1457" s="442"/>
      <c r="D1457" s="442"/>
      <c r="E1457" s="442"/>
      <c r="F1457" s="442"/>
      <c r="G1457" s="442"/>
    </row>
    <row r="1458" spans="3:7">
      <c r="C1458" s="442"/>
      <c r="D1458" s="442"/>
      <c r="E1458" s="442"/>
      <c r="F1458" s="442"/>
      <c r="G1458" s="442"/>
    </row>
    <row r="1459" spans="3:7">
      <c r="C1459" s="442"/>
      <c r="D1459" s="442"/>
      <c r="E1459" s="442"/>
      <c r="F1459" s="442"/>
      <c r="G1459" s="442"/>
    </row>
    <row r="1460" spans="3:7">
      <c r="C1460" s="442"/>
      <c r="D1460" s="442"/>
      <c r="E1460" s="442"/>
      <c r="F1460" s="442"/>
      <c r="G1460" s="442"/>
    </row>
    <row r="1461" spans="3:7">
      <c r="C1461" s="442"/>
      <c r="D1461" s="442"/>
      <c r="E1461" s="442"/>
      <c r="F1461" s="442"/>
      <c r="G1461" s="442"/>
    </row>
    <row r="1462" spans="3:7">
      <c r="C1462" s="442"/>
      <c r="D1462" s="442"/>
      <c r="E1462" s="442"/>
      <c r="F1462" s="442"/>
      <c r="G1462" s="442"/>
    </row>
    <row r="1463" spans="3:7">
      <c r="C1463" s="442"/>
      <c r="D1463" s="442"/>
      <c r="E1463" s="442"/>
      <c r="F1463" s="442"/>
      <c r="G1463" s="442"/>
    </row>
    <row r="1464" spans="3:7">
      <c r="C1464" s="442"/>
      <c r="D1464" s="442"/>
      <c r="E1464" s="442"/>
      <c r="F1464" s="442"/>
      <c r="G1464" s="442"/>
    </row>
    <row r="1465" spans="3:7">
      <c r="C1465" s="442"/>
      <c r="D1465" s="442"/>
      <c r="E1465" s="442"/>
      <c r="F1465" s="442"/>
      <c r="G1465" s="442"/>
    </row>
    <row r="1466" spans="3:7">
      <c r="C1466" s="442"/>
      <c r="D1466" s="442"/>
      <c r="E1466" s="442"/>
      <c r="F1466" s="442"/>
      <c r="G1466" s="442"/>
    </row>
    <row r="1467" spans="3:7">
      <c r="C1467" s="442"/>
      <c r="D1467" s="442"/>
      <c r="E1467" s="442"/>
      <c r="F1467" s="442"/>
      <c r="G1467" s="442"/>
    </row>
    <row r="1468" spans="3:7">
      <c r="C1468" s="442"/>
      <c r="D1468" s="442"/>
      <c r="E1468" s="442"/>
      <c r="F1468" s="442"/>
      <c r="G1468" s="442"/>
    </row>
    <row r="1469" spans="3:7">
      <c r="C1469" s="442"/>
      <c r="D1469" s="442"/>
      <c r="E1469" s="442"/>
      <c r="F1469" s="442"/>
      <c r="G1469" s="442"/>
    </row>
    <row r="1470" spans="3:7">
      <c r="C1470" s="442"/>
      <c r="D1470" s="442"/>
      <c r="E1470" s="442"/>
      <c r="F1470" s="442"/>
      <c r="G1470" s="442"/>
    </row>
    <row r="1471" spans="3:7">
      <c r="C1471" s="442"/>
      <c r="D1471" s="442"/>
      <c r="E1471" s="442"/>
      <c r="F1471" s="442"/>
      <c r="G1471" s="442"/>
    </row>
    <row r="1472" spans="3:7">
      <c r="C1472" s="442"/>
      <c r="D1472" s="442"/>
      <c r="E1472" s="442"/>
      <c r="F1472" s="442"/>
      <c r="G1472" s="442"/>
    </row>
    <row r="1473" spans="3:7">
      <c r="C1473" s="442"/>
      <c r="D1473" s="442"/>
      <c r="E1473" s="442"/>
      <c r="F1473" s="442"/>
      <c r="G1473" s="442"/>
    </row>
    <row r="1474" spans="3:7">
      <c r="C1474" s="442"/>
      <c r="D1474" s="442"/>
      <c r="E1474" s="442"/>
      <c r="F1474" s="442"/>
      <c r="G1474" s="442"/>
    </row>
    <row r="1475" spans="3:7">
      <c r="C1475" s="442"/>
      <c r="D1475" s="442"/>
      <c r="E1475" s="442"/>
      <c r="F1475" s="442"/>
      <c r="G1475" s="442"/>
    </row>
    <row r="1476" spans="3:7">
      <c r="C1476" s="442"/>
      <c r="D1476" s="442"/>
      <c r="E1476" s="442"/>
      <c r="F1476" s="442"/>
      <c r="G1476" s="442"/>
    </row>
    <row r="1477" spans="3:7">
      <c r="C1477" s="442"/>
      <c r="D1477" s="442"/>
      <c r="E1477" s="442"/>
      <c r="F1477" s="442"/>
      <c r="G1477" s="442"/>
    </row>
    <row r="1478" spans="3:7">
      <c r="C1478" s="442"/>
      <c r="D1478" s="442"/>
      <c r="E1478" s="442"/>
      <c r="F1478" s="442"/>
      <c r="G1478" s="442"/>
    </row>
    <row r="1479" spans="3:7">
      <c r="C1479" s="442"/>
      <c r="D1479" s="442"/>
      <c r="E1479" s="442"/>
      <c r="F1479" s="442"/>
      <c r="G1479" s="442"/>
    </row>
    <row r="1480" spans="3:7">
      <c r="C1480" s="442"/>
      <c r="D1480" s="442"/>
      <c r="E1480" s="442"/>
      <c r="F1480" s="442"/>
      <c r="G1480" s="442"/>
    </row>
    <row r="1481" spans="3:7">
      <c r="C1481" s="442"/>
      <c r="D1481" s="442"/>
      <c r="E1481" s="442"/>
      <c r="F1481" s="442"/>
      <c r="G1481" s="442"/>
    </row>
    <row r="1482" spans="3:7">
      <c r="C1482" s="442"/>
      <c r="D1482" s="442"/>
      <c r="E1482" s="442"/>
      <c r="F1482" s="442"/>
      <c r="G1482" s="442"/>
    </row>
    <row r="1483" spans="3:7">
      <c r="C1483" s="442"/>
      <c r="D1483" s="442"/>
      <c r="E1483" s="442"/>
      <c r="F1483" s="442"/>
      <c r="G1483" s="442"/>
    </row>
    <row r="1484" spans="3:7">
      <c r="C1484" s="442"/>
      <c r="D1484" s="442"/>
      <c r="E1484" s="442"/>
      <c r="F1484" s="442"/>
      <c r="G1484" s="442"/>
    </row>
    <row r="1485" spans="3:7">
      <c r="C1485" s="442"/>
      <c r="D1485" s="442"/>
      <c r="E1485" s="442"/>
      <c r="F1485" s="442"/>
      <c r="G1485" s="442"/>
    </row>
    <row r="1486" spans="3:7">
      <c r="C1486" s="442"/>
      <c r="D1486" s="442"/>
      <c r="E1486" s="442"/>
      <c r="F1486" s="442"/>
      <c r="G1486" s="442"/>
    </row>
    <row r="1487" spans="3:7">
      <c r="C1487" s="442"/>
      <c r="D1487" s="442"/>
      <c r="E1487" s="442"/>
      <c r="F1487" s="442"/>
      <c r="G1487" s="442"/>
    </row>
    <row r="1488" spans="3:7">
      <c r="C1488" s="442"/>
      <c r="D1488" s="442"/>
      <c r="E1488" s="442"/>
      <c r="F1488" s="442"/>
      <c r="G1488" s="442"/>
    </row>
    <row r="1489" spans="3:7">
      <c r="C1489" s="442"/>
      <c r="D1489" s="442"/>
      <c r="E1489" s="442"/>
      <c r="F1489" s="442"/>
      <c r="G1489" s="442"/>
    </row>
    <row r="1490" spans="3:7">
      <c r="C1490" s="442"/>
      <c r="D1490" s="442"/>
      <c r="E1490" s="442"/>
      <c r="F1490" s="442"/>
      <c r="G1490" s="442"/>
    </row>
    <row r="1491" spans="3:7">
      <c r="C1491" s="442"/>
      <c r="D1491" s="442"/>
      <c r="E1491" s="442"/>
      <c r="F1491" s="442"/>
      <c r="G1491" s="442"/>
    </row>
    <row r="1492" spans="3:7">
      <c r="C1492" s="442"/>
      <c r="D1492" s="442"/>
      <c r="E1492" s="442"/>
      <c r="F1492" s="442"/>
      <c r="G1492" s="442"/>
    </row>
    <row r="1493" spans="3:7">
      <c r="C1493" s="442"/>
      <c r="D1493" s="442"/>
      <c r="E1493" s="442"/>
      <c r="F1493" s="442"/>
      <c r="G1493" s="442"/>
    </row>
    <row r="1494" spans="3:7">
      <c r="C1494" s="442"/>
      <c r="D1494" s="442"/>
      <c r="E1494" s="442"/>
      <c r="F1494" s="442"/>
      <c r="G1494" s="442"/>
    </row>
    <row r="1495" spans="3:7">
      <c r="C1495" s="442"/>
      <c r="D1495" s="442"/>
      <c r="E1495" s="442"/>
      <c r="F1495" s="442"/>
      <c r="G1495" s="442"/>
    </row>
    <row r="1496" spans="3:7">
      <c r="C1496" s="442"/>
      <c r="D1496" s="442"/>
      <c r="E1496" s="442"/>
      <c r="F1496" s="442"/>
      <c r="G1496" s="442"/>
    </row>
    <row r="1497" spans="3:7">
      <c r="C1497" s="442"/>
      <c r="D1497" s="442"/>
      <c r="E1497" s="442"/>
      <c r="F1497" s="442"/>
      <c r="G1497" s="442"/>
    </row>
    <row r="1498" spans="3:7">
      <c r="C1498" s="442"/>
      <c r="D1498" s="442"/>
      <c r="E1498" s="442"/>
      <c r="F1498" s="442"/>
      <c r="G1498" s="442"/>
    </row>
    <row r="1499" spans="3:7">
      <c r="C1499" s="442"/>
      <c r="D1499" s="442"/>
      <c r="E1499" s="442"/>
      <c r="F1499" s="442"/>
      <c r="G1499" s="442"/>
    </row>
    <row r="1500" spans="3:7">
      <c r="C1500" s="442"/>
      <c r="D1500" s="442"/>
      <c r="E1500" s="442"/>
      <c r="F1500" s="442"/>
      <c r="G1500" s="442"/>
    </row>
    <row r="1501" spans="3:7">
      <c r="C1501" s="442"/>
      <c r="D1501" s="442"/>
      <c r="E1501" s="442"/>
      <c r="F1501" s="442"/>
      <c r="G1501" s="442"/>
    </row>
    <row r="1502" spans="3:7">
      <c r="C1502" s="442"/>
      <c r="D1502" s="442"/>
      <c r="E1502" s="442"/>
      <c r="F1502" s="442"/>
      <c r="G1502" s="442"/>
    </row>
    <row r="1503" spans="3:7">
      <c r="C1503" s="442"/>
      <c r="D1503" s="442"/>
      <c r="E1503" s="442"/>
      <c r="F1503" s="442"/>
      <c r="G1503" s="442"/>
    </row>
    <row r="1504" spans="3:7">
      <c r="C1504" s="442"/>
      <c r="D1504" s="442"/>
      <c r="E1504" s="442"/>
      <c r="F1504" s="442"/>
      <c r="G1504" s="442"/>
    </row>
    <row r="1505" spans="3:7">
      <c r="C1505" s="442"/>
      <c r="D1505" s="442"/>
      <c r="E1505" s="442"/>
      <c r="F1505" s="442"/>
      <c r="G1505" s="442"/>
    </row>
    <row r="1506" spans="3:7">
      <c r="C1506" s="442"/>
      <c r="D1506" s="442"/>
      <c r="E1506" s="442"/>
      <c r="F1506" s="442"/>
      <c r="G1506" s="442"/>
    </row>
    <row r="1507" spans="3:7">
      <c r="C1507" s="442"/>
      <c r="D1507" s="442"/>
      <c r="E1507" s="442"/>
      <c r="F1507" s="442"/>
      <c r="G1507" s="442"/>
    </row>
    <row r="1508" spans="3:7">
      <c r="C1508" s="442"/>
      <c r="D1508" s="442"/>
      <c r="E1508" s="442"/>
      <c r="F1508" s="442"/>
      <c r="G1508" s="442"/>
    </row>
    <row r="1509" spans="3:7">
      <c r="C1509" s="442"/>
      <c r="D1509" s="442"/>
      <c r="E1509" s="442"/>
      <c r="F1509" s="442"/>
      <c r="G1509" s="442"/>
    </row>
    <row r="1510" spans="3:7">
      <c r="C1510" s="442"/>
      <c r="D1510" s="442"/>
      <c r="E1510" s="442"/>
      <c r="F1510" s="442"/>
      <c r="G1510" s="442"/>
    </row>
    <row r="1511" spans="3:7">
      <c r="C1511" s="442"/>
      <c r="D1511" s="442"/>
      <c r="E1511" s="442"/>
      <c r="F1511" s="442"/>
      <c r="G1511" s="442"/>
    </row>
    <row r="1512" spans="3:7">
      <c r="C1512" s="442"/>
      <c r="D1512" s="442"/>
      <c r="E1512" s="442"/>
      <c r="F1512" s="442"/>
      <c r="G1512" s="442"/>
    </row>
    <row r="1513" spans="3:7">
      <c r="C1513" s="442"/>
      <c r="D1513" s="442"/>
      <c r="E1513" s="442"/>
      <c r="F1513" s="442"/>
      <c r="G1513" s="442"/>
    </row>
    <row r="1514" spans="3:7">
      <c r="C1514" s="442"/>
      <c r="D1514" s="442"/>
      <c r="E1514" s="442"/>
      <c r="F1514" s="442"/>
      <c r="G1514" s="442"/>
    </row>
    <row r="1515" spans="3:7">
      <c r="C1515" s="442"/>
      <c r="D1515" s="442"/>
      <c r="E1515" s="442"/>
      <c r="F1515" s="442"/>
      <c r="G1515" s="442"/>
    </row>
    <row r="1516" spans="3:7">
      <c r="C1516" s="442"/>
      <c r="D1516" s="442"/>
      <c r="E1516" s="442"/>
      <c r="F1516" s="442"/>
      <c r="G1516" s="442"/>
    </row>
    <row r="1517" spans="3:7">
      <c r="C1517" s="442"/>
      <c r="D1517" s="442"/>
      <c r="E1517" s="442"/>
      <c r="F1517" s="442"/>
      <c r="G1517" s="442"/>
    </row>
    <row r="1518" spans="3:7">
      <c r="C1518" s="442"/>
      <c r="D1518" s="442"/>
      <c r="E1518" s="442"/>
      <c r="F1518" s="442"/>
      <c r="G1518" s="442"/>
    </row>
    <row r="1519" spans="3:7">
      <c r="C1519" s="442"/>
      <c r="D1519" s="442"/>
      <c r="E1519" s="442"/>
      <c r="F1519" s="442"/>
      <c r="G1519" s="442"/>
    </row>
    <row r="1520" spans="3:7">
      <c r="C1520" s="442"/>
      <c r="D1520" s="442"/>
      <c r="E1520" s="442"/>
      <c r="F1520" s="442"/>
      <c r="G1520" s="442"/>
    </row>
    <row r="1521" spans="3:7">
      <c r="C1521" s="442"/>
      <c r="D1521" s="442"/>
      <c r="E1521" s="442"/>
      <c r="F1521" s="442"/>
      <c r="G1521" s="442"/>
    </row>
    <row r="1522" spans="3:7">
      <c r="C1522" s="442"/>
      <c r="D1522" s="442"/>
      <c r="E1522" s="442"/>
      <c r="F1522" s="442"/>
      <c r="G1522" s="442"/>
    </row>
    <row r="1523" spans="3:7">
      <c r="C1523" s="442"/>
      <c r="D1523" s="442"/>
      <c r="E1523" s="442"/>
      <c r="F1523" s="442"/>
      <c r="G1523" s="442"/>
    </row>
    <row r="1524" spans="3:7">
      <c r="C1524" s="442"/>
      <c r="D1524" s="442"/>
      <c r="E1524" s="442"/>
      <c r="F1524" s="442"/>
      <c r="G1524" s="442"/>
    </row>
    <row r="1525" spans="3:7">
      <c r="C1525" s="442"/>
      <c r="D1525" s="442"/>
      <c r="E1525" s="442"/>
      <c r="F1525" s="442"/>
      <c r="G1525" s="442"/>
    </row>
    <row r="1526" spans="3:7">
      <c r="C1526" s="442"/>
      <c r="D1526" s="442"/>
      <c r="E1526" s="442"/>
      <c r="F1526" s="442"/>
      <c r="G1526" s="442"/>
    </row>
    <row r="1527" spans="3:7">
      <c r="C1527" s="442"/>
      <c r="D1527" s="442"/>
      <c r="E1527" s="442"/>
      <c r="F1527" s="442"/>
      <c r="G1527" s="442"/>
    </row>
    <row r="1528" spans="3:7">
      <c r="C1528" s="442"/>
      <c r="D1528" s="442"/>
      <c r="E1528" s="442"/>
      <c r="F1528" s="442"/>
      <c r="G1528" s="442"/>
    </row>
    <row r="1529" spans="3:7">
      <c r="C1529" s="442"/>
      <c r="D1529" s="442"/>
      <c r="E1529" s="442"/>
      <c r="F1529" s="442"/>
      <c r="G1529" s="442"/>
    </row>
    <row r="1530" spans="3:7">
      <c r="C1530" s="442"/>
      <c r="D1530" s="442"/>
      <c r="E1530" s="442"/>
      <c r="F1530" s="442"/>
      <c r="G1530" s="442"/>
    </row>
    <row r="1531" spans="3:7">
      <c r="C1531" s="442"/>
      <c r="D1531" s="442"/>
      <c r="E1531" s="442"/>
      <c r="F1531" s="442"/>
      <c r="G1531" s="442"/>
    </row>
    <row r="1532" spans="3:7">
      <c r="C1532" s="442"/>
      <c r="D1532" s="442"/>
      <c r="E1532" s="442"/>
      <c r="F1532" s="442"/>
      <c r="G1532" s="442"/>
    </row>
    <row r="1533" spans="3:7">
      <c r="C1533" s="442"/>
      <c r="D1533" s="442"/>
      <c r="E1533" s="442"/>
      <c r="F1533" s="442"/>
      <c r="G1533" s="442"/>
    </row>
    <row r="1534" spans="3:7">
      <c r="C1534" s="442"/>
      <c r="D1534" s="442"/>
      <c r="E1534" s="442"/>
      <c r="F1534" s="442"/>
      <c r="G1534" s="442"/>
    </row>
    <row r="1535" spans="3:7">
      <c r="C1535" s="442"/>
      <c r="D1535" s="442"/>
      <c r="E1535" s="442"/>
      <c r="F1535" s="442"/>
      <c r="G1535" s="442"/>
    </row>
    <row r="1536" spans="3:7">
      <c r="C1536" s="442"/>
      <c r="D1536" s="442"/>
      <c r="E1536" s="442"/>
      <c r="F1536" s="442"/>
      <c r="G1536" s="442"/>
    </row>
    <row r="1537" spans="3:7">
      <c r="C1537" s="442"/>
      <c r="D1537" s="442"/>
      <c r="E1537" s="442"/>
      <c r="F1537" s="442"/>
      <c r="G1537" s="442"/>
    </row>
    <row r="1538" spans="3:7">
      <c r="C1538" s="442"/>
      <c r="D1538" s="442"/>
      <c r="E1538" s="442"/>
      <c r="F1538" s="442"/>
      <c r="G1538" s="442"/>
    </row>
    <row r="1539" spans="3:7">
      <c r="C1539" s="442"/>
      <c r="D1539" s="442"/>
      <c r="E1539" s="442"/>
      <c r="F1539" s="442"/>
      <c r="G1539" s="442"/>
    </row>
    <row r="1540" spans="3:7">
      <c r="C1540" s="442"/>
      <c r="D1540" s="442"/>
      <c r="E1540" s="442"/>
      <c r="F1540" s="442"/>
      <c r="G1540" s="442"/>
    </row>
    <row r="1541" spans="3:7">
      <c r="C1541" s="442"/>
      <c r="D1541" s="442"/>
      <c r="E1541" s="442"/>
      <c r="F1541" s="442"/>
      <c r="G1541" s="442"/>
    </row>
    <row r="1542" spans="3:7">
      <c r="C1542" s="442"/>
      <c r="D1542" s="442"/>
      <c r="E1542" s="442"/>
      <c r="F1542" s="442"/>
      <c r="G1542" s="442"/>
    </row>
    <row r="1543" spans="3:7">
      <c r="C1543" s="442"/>
      <c r="D1543" s="442"/>
      <c r="E1543" s="442"/>
      <c r="F1543" s="442"/>
      <c r="G1543" s="442"/>
    </row>
    <row r="1544" spans="3:7">
      <c r="C1544" s="442"/>
      <c r="D1544" s="442"/>
      <c r="E1544" s="442"/>
      <c r="F1544" s="442"/>
      <c r="G1544" s="442"/>
    </row>
    <row r="1545" spans="3:7">
      <c r="C1545" s="442"/>
      <c r="D1545" s="442"/>
      <c r="E1545" s="442"/>
      <c r="F1545" s="442"/>
      <c r="G1545" s="442"/>
    </row>
    <row r="1546" spans="3:7">
      <c r="C1546" s="442"/>
      <c r="D1546" s="442"/>
      <c r="E1546" s="442"/>
      <c r="F1546" s="442"/>
      <c r="G1546" s="442"/>
    </row>
    <row r="1547" spans="3:7">
      <c r="C1547" s="442"/>
      <c r="D1547" s="442"/>
      <c r="E1547" s="442"/>
      <c r="F1547" s="442"/>
      <c r="G1547" s="442"/>
    </row>
    <row r="1548" spans="3:7">
      <c r="C1548" s="442"/>
      <c r="D1548" s="442"/>
      <c r="E1548" s="442"/>
      <c r="F1548" s="442"/>
      <c r="G1548" s="442"/>
    </row>
    <row r="1549" spans="3:7">
      <c r="C1549" s="442"/>
      <c r="D1549" s="442"/>
      <c r="E1549" s="442"/>
      <c r="F1549" s="442"/>
      <c r="G1549" s="442"/>
    </row>
    <row r="1550" spans="3:7">
      <c r="C1550" s="442"/>
      <c r="D1550" s="442"/>
      <c r="E1550" s="442"/>
      <c r="F1550" s="442"/>
      <c r="G1550" s="442"/>
    </row>
    <row r="1551" spans="3:7">
      <c r="C1551" s="442"/>
      <c r="D1551" s="442"/>
      <c r="E1551" s="442"/>
      <c r="F1551" s="442"/>
      <c r="G1551" s="442"/>
    </row>
    <row r="1552" spans="3:7">
      <c r="C1552" s="442"/>
      <c r="D1552" s="442"/>
      <c r="E1552" s="442"/>
      <c r="F1552" s="442"/>
      <c r="G1552" s="442"/>
    </row>
    <row r="1553" spans="3:7">
      <c r="C1553" s="442"/>
      <c r="D1553" s="442"/>
      <c r="E1553" s="442"/>
      <c r="F1553" s="442"/>
      <c r="G1553" s="442"/>
    </row>
    <row r="1554" spans="3:7">
      <c r="C1554" s="442"/>
      <c r="D1554" s="442"/>
      <c r="E1554" s="442"/>
      <c r="F1554" s="442"/>
      <c r="G1554" s="442"/>
    </row>
    <row r="1555" spans="3:7">
      <c r="C1555" s="442"/>
      <c r="D1555" s="442"/>
      <c r="E1555" s="442"/>
      <c r="F1555" s="442"/>
      <c r="G1555" s="442"/>
    </row>
    <row r="1556" spans="3:7">
      <c r="C1556" s="442"/>
      <c r="D1556" s="442"/>
      <c r="E1556" s="442"/>
      <c r="F1556" s="442"/>
      <c r="G1556" s="442"/>
    </row>
    <row r="1557" spans="3:7">
      <c r="C1557" s="442"/>
      <c r="D1557" s="442"/>
      <c r="E1557" s="442"/>
      <c r="F1557" s="442"/>
      <c r="G1557" s="442"/>
    </row>
    <row r="1558" spans="3:7">
      <c r="C1558" s="442"/>
      <c r="D1558" s="442"/>
      <c r="E1558" s="442"/>
      <c r="F1558" s="442"/>
      <c r="G1558" s="442"/>
    </row>
    <row r="1559" spans="3:7">
      <c r="C1559" s="442"/>
      <c r="D1559" s="442"/>
      <c r="E1559" s="442"/>
      <c r="F1559" s="442"/>
      <c r="G1559" s="442"/>
    </row>
    <row r="1560" spans="3:7">
      <c r="C1560" s="442"/>
      <c r="D1560" s="442"/>
      <c r="E1560" s="442"/>
      <c r="F1560" s="442"/>
      <c r="G1560" s="442"/>
    </row>
    <row r="1561" spans="3:7">
      <c r="C1561" s="442"/>
      <c r="D1561" s="442"/>
      <c r="E1561" s="442"/>
      <c r="F1561" s="442"/>
      <c r="G1561" s="442"/>
    </row>
    <row r="1562" spans="3:7">
      <c r="C1562" s="442"/>
      <c r="D1562" s="442"/>
      <c r="E1562" s="442"/>
      <c r="F1562" s="442"/>
      <c r="G1562" s="442"/>
    </row>
    <row r="1563" spans="3:7">
      <c r="C1563" s="442"/>
      <c r="D1563" s="442"/>
      <c r="E1563" s="442"/>
      <c r="F1563" s="442"/>
      <c r="G1563" s="442"/>
    </row>
    <row r="1564" spans="3:7">
      <c r="C1564" s="442"/>
      <c r="D1564" s="442"/>
      <c r="E1564" s="442"/>
      <c r="F1564" s="442"/>
      <c r="G1564" s="442"/>
    </row>
    <row r="1565" spans="3:7">
      <c r="C1565" s="442"/>
      <c r="D1565" s="442"/>
      <c r="E1565" s="442"/>
      <c r="F1565" s="442"/>
      <c r="G1565" s="442"/>
    </row>
    <row r="1566" spans="3:7">
      <c r="C1566" s="442"/>
      <c r="D1566" s="442"/>
      <c r="E1566" s="442"/>
      <c r="F1566" s="442"/>
      <c r="G1566" s="442"/>
    </row>
    <row r="1567" spans="3:7">
      <c r="C1567" s="442"/>
      <c r="D1567" s="442"/>
      <c r="E1567" s="442"/>
      <c r="F1567" s="442"/>
      <c r="G1567" s="442"/>
    </row>
    <row r="1568" spans="3:7">
      <c r="C1568" s="442"/>
      <c r="D1568" s="442"/>
      <c r="E1568" s="442"/>
      <c r="F1568" s="442"/>
      <c r="G1568" s="442"/>
    </row>
    <row r="1569" spans="3:7">
      <c r="C1569" s="442"/>
      <c r="D1569" s="442"/>
      <c r="E1569" s="442"/>
      <c r="F1569" s="442"/>
      <c r="G1569" s="442"/>
    </row>
    <row r="1570" spans="3:7">
      <c r="C1570" s="442"/>
      <c r="D1570" s="442"/>
      <c r="E1570" s="442"/>
      <c r="F1570" s="442"/>
      <c r="G1570" s="442"/>
    </row>
    <row r="1571" spans="3:7">
      <c r="C1571" s="442"/>
      <c r="D1571" s="442"/>
      <c r="E1571" s="442"/>
      <c r="F1571" s="442"/>
      <c r="G1571" s="442"/>
    </row>
    <row r="1572" spans="3:7">
      <c r="C1572" s="442"/>
      <c r="D1572" s="442"/>
      <c r="E1572" s="442"/>
      <c r="F1572" s="442"/>
      <c r="G1572" s="442"/>
    </row>
    <row r="1573" spans="3:7">
      <c r="C1573" s="442"/>
      <c r="D1573" s="442"/>
      <c r="E1573" s="442"/>
      <c r="F1573" s="442"/>
      <c r="G1573" s="442"/>
    </row>
    <row r="1574" spans="3:7">
      <c r="C1574" s="442"/>
      <c r="D1574" s="442"/>
      <c r="E1574" s="442"/>
      <c r="F1574" s="442"/>
      <c r="G1574" s="442"/>
    </row>
    <row r="1575" spans="3:7">
      <c r="C1575" s="442"/>
      <c r="D1575" s="442"/>
      <c r="E1575" s="442"/>
      <c r="F1575" s="442"/>
      <c r="G1575" s="442"/>
    </row>
    <row r="1576" spans="3:7">
      <c r="C1576" s="442"/>
      <c r="D1576" s="442"/>
      <c r="E1576" s="442"/>
      <c r="F1576" s="442"/>
      <c r="G1576" s="442"/>
    </row>
    <row r="1577" spans="3:7">
      <c r="C1577" s="442"/>
      <c r="D1577" s="442"/>
      <c r="E1577" s="442"/>
      <c r="F1577" s="442"/>
      <c r="G1577" s="442"/>
    </row>
    <row r="1578" spans="3:7">
      <c r="C1578" s="442"/>
      <c r="D1578" s="442"/>
      <c r="E1578" s="442"/>
      <c r="F1578" s="442"/>
      <c r="G1578" s="442"/>
    </row>
    <row r="1579" spans="3:7">
      <c r="C1579" s="442"/>
      <c r="D1579" s="442"/>
      <c r="E1579" s="442"/>
      <c r="F1579" s="442"/>
      <c r="G1579" s="442"/>
    </row>
    <row r="1580" spans="3:7">
      <c r="C1580" s="442"/>
      <c r="D1580" s="442"/>
      <c r="E1580" s="442"/>
      <c r="F1580" s="442"/>
      <c r="G1580" s="442"/>
    </row>
    <row r="1581" spans="3:7">
      <c r="C1581" s="442"/>
      <c r="D1581" s="442"/>
      <c r="E1581" s="442"/>
      <c r="F1581" s="442"/>
      <c r="G1581" s="442"/>
    </row>
    <row r="1582" spans="3:7">
      <c r="C1582" s="442"/>
      <c r="D1582" s="442"/>
      <c r="E1582" s="442"/>
      <c r="F1582" s="442"/>
      <c r="G1582" s="442"/>
    </row>
    <row r="1583" spans="3:7">
      <c r="C1583" s="442"/>
      <c r="D1583" s="442"/>
      <c r="E1583" s="442"/>
      <c r="F1583" s="442"/>
      <c r="G1583" s="442"/>
    </row>
    <row r="1584" spans="3:7">
      <c r="C1584" s="442"/>
      <c r="D1584" s="442"/>
      <c r="E1584" s="442"/>
      <c r="F1584" s="442"/>
      <c r="G1584" s="442"/>
    </row>
    <row r="1585" spans="3:7">
      <c r="C1585" s="442"/>
      <c r="D1585" s="442"/>
      <c r="E1585" s="442"/>
      <c r="F1585" s="442"/>
      <c r="G1585" s="442"/>
    </row>
    <row r="1586" spans="3:7">
      <c r="C1586" s="442"/>
      <c r="D1586" s="442"/>
      <c r="E1586" s="442"/>
      <c r="F1586" s="442"/>
      <c r="G1586" s="442"/>
    </row>
    <row r="1587" spans="3:7">
      <c r="C1587" s="442"/>
      <c r="D1587" s="442"/>
      <c r="E1587" s="442"/>
      <c r="F1587" s="442"/>
      <c r="G1587" s="442"/>
    </row>
    <row r="1588" spans="3:7">
      <c r="C1588" s="442"/>
      <c r="D1588" s="442"/>
      <c r="E1588" s="442"/>
      <c r="F1588" s="442"/>
      <c r="G1588" s="442"/>
    </row>
    <row r="1589" spans="3:7">
      <c r="C1589" s="442"/>
      <c r="D1589" s="442"/>
      <c r="E1589" s="442"/>
      <c r="F1589" s="442"/>
      <c r="G1589" s="442"/>
    </row>
    <row r="1590" spans="3:7">
      <c r="C1590" s="442"/>
      <c r="D1590" s="442"/>
      <c r="E1590" s="442"/>
      <c r="F1590" s="442"/>
      <c r="G1590" s="442"/>
    </row>
    <row r="1591" spans="3:7">
      <c r="C1591" s="442"/>
      <c r="D1591" s="442"/>
      <c r="E1591" s="442"/>
      <c r="F1591" s="442"/>
      <c r="G1591" s="442"/>
    </row>
    <row r="1592" spans="3:7">
      <c r="C1592" s="442"/>
      <c r="D1592" s="442"/>
      <c r="E1592" s="442"/>
      <c r="F1592" s="442"/>
      <c r="G1592" s="442"/>
    </row>
    <row r="1593" spans="3:7">
      <c r="C1593" s="442"/>
      <c r="D1593" s="442"/>
      <c r="E1593" s="442"/>
      <c r="F1593" s="442"/>
      <c r="G1593" s="442"/>
    </row>
    <row r="1594" spans="3:7">
      <c r="C1594" s="442"/>
      <c r="D1594" s="442"/>
      <c r="E1594" s="442"/>
      <c r="F1594" s="442"/>
      <c r="G1594" s="442"/>
    </row>
    <row r="1595" spans="3:7">
      <c r="C1595" s="442"/>
      <c r="D1595" s="442"/>
      <c r="E1595" s="442"/>
      <c r="F1595" s="442"/>
      <c r="G1595" s="442"/>
    </row>
    <row r="1596" spans="3:7">
      <c r="C1596" s="442"/>
      <c r="D1596" s="442"/>
      <c r="E1596" s="442"/>
      <c r="F1596" s="442"/>
      <c r="G1596" s="442"/>
    </row>
    <row r="1597" spans="3:7">
      <c r="C1597" s="442"/>
      <c r="D1597" s="442"/>
      <c r="E1597" s="442"/>
      <c r="F1597" s="442"/>
      <c r="G1597" s="442"/>
    </row>
    <row r="1598" spans="3:7">
      <c r="C1598" s="442"/>
      <c r="D1598" s="442"/>
      <c r="E1598" s="442"/>
      <c r="F1598" s="442"/>
      <c r="G1598" s="442"/>
    </row>
    <row r="1599" spans="3:7">
      <c r="C1599" s="442"/>
      <c r="D1599" s="442"/>
      <c r="E1599" s="442"/>
      <c r="F1599" s="442"/>
      <c r="G1599" s="442"/>
    </row>
    <row r="1600" spans="3:7">
      <c r="C1600" s="442"/>
      <c r="D1600" s="442"/>
      <c r="E1600" s="442"/>
      <c r="F1600" s="442"/>
      <c r="G1600" s="442"/>
    </row>
    <row r="1601" spans="3:7">
      <c r="C1601" s="442"/>
      <c r="D1601" s="442"/>
      <c r="E1601" s="442"/>
      <c r="F1601" s="442"/>
      <c r="G1601" s="442"/>
    </row>
    <row r="1602" spans="3:7">
      <c r="C1602" s="442"/>
      <c r="D1602" s="442"/>
      <c r="E1602" s="442"/>
      <c r="F1602" s="442"/>
      <c r="G1602" s="442"/>
    </row>
    <row r="1603" spans="3:7">
      <c r="C1603" s="442"/>
      <c r="D1603" s="442"/>
      <c r="E1603" s="442"/>
      <c r="F1603" s="442"/>
      <c r="G1603" s="442"/>
    </row>
    <row r="1604" spans="3:7">
      <c r="C1604" s="442"/>
      <c r="D1604" s="442"/>
      <c r="E1604" s="442"/>
      <c r="F1604" s="442"/>
      <c r="G1604" s="442"/>
    </row>
    <row r="1605" spans="3:7">
      <c r="C1605" s="442"/>
      <c r="D1605" s="442"/>
      <c r="E1605" s="442"/>
      <c r="F1605" s="442"/>
      <c r="G1605" s="442"/>
    </row>
    <row r="1606" spans="3:7">
      <c r="C1606" s="442"/>
      <c r="D1606" s="442"/>
      <c r="E1606" s="442"/>
      <c r="F1606" s="442"/>
      <c r="G1606" s="442"/>
    </row>
    <row r="1607" spans="3:7">
      <c r="C1607" s="442"/>
      <c r="D1607" s="442"/>
      <c r="E1607" s="442"/>
      <c r="F1607" s="442"/>
      <c r="G1607" s="442"/>
    </row>
    <row r="1608" spans="3:7">
      <c r="C1608" s="442"/>
      <c r="D1608" s="442"/>
      <c r="E1608" s="442"/>
      <c r="F1608" s="442"/>
      <c r="G1608" s="442"/>
    </row>
    <row r="1609" spans="3:7">
      <c r="C1609" s="442"/>
      <c r="D1609" s="442"/>
      <c r="E1609" s="442"/>
      <c r="F1609" s="442"/>
      <c r="G1609" s="442"/>
    </row>
    <row r="1610" spans="3:7">
      <c r="C1610" s="442"/>
      <c r="D1610" s="442"/>
      <c r="E1610" s="442"/>
      <c r="F1610" s="442"/>
      <c r="G1610" s="442"/>
    </row>
    <row r="1611" spans="3:7">
      <c r="C1611" s="442"/>
      <c r="D1611" s="442"/>
      <c r="E1611" s="442"/>
      <c r="F1611" s="442"/>
      <c r="G1611" s="442"/>
    </row>
    <row r="1612" spans="3:7">
      <c r="C1612" s="442"/>
      <c r="D1612" s="442"/>
      <c r="E1612" s="442"/>
      <c r="F1612" s="442"/>
      <c r="G1612" s="442"/>
    </row>
    <row r="1613" spans="3:7">
      <c r="C1613" s="442"/>
      <c r="D1613" s="442"/>
      <c r="E1613" s="442"/>
      <c r="F1613" s="442"/>
      <c r="G1613" s="442"/>
    </row>
    <row r="1614" spans="3:7">
      <c r="C1614" s="442"/>
      <c r="D1614" s="442"/>
      <c r="E1614" s="442"/>
      <c r="F1614" s="442"/>
      <c r="G1614" s="442"/>
    </row>
    <row r="1615" spans="3:7">
      <c r="C1615" s="442"/>
      <c r="D1615" s="442"/>
      <c r="E1615" s="442"/>
      <c r="F1615" s="442"/>
      <c r="G1615" s="442"/>
    </row>
    <row r="1616" spans="3:7">
      <c r="C1616" s="442"/>
      <c r="D1616" s="442"/>
      <c r="E1616" s="442"/>
      <c r="F1616" s="442"/>
      <c r="G1616" s="442"/>
    </row>
    <row r="1617" spans="3:7">
      <c r="C1617" s="442"/>
      <c r="D1617" s="442"/>
      <c r="E1617" s="442"/>
      <c r="F1617" s="442"/>
      <c r="G1617" s="442"/>
    </row>
    <row r="1618" spans="3:7">
      <c r="C1618" s="442"/>
      <c r="D1618" s="442"/>
      <c r="E1618" s="442"/>
      <c r="F1618" s="442"/>
      <c r="G1618" s="442"/>
    </row>
    <row r="1619" spans="3:7">
      <c r="C1619" s="442"/>
      <c r="D1619" s="442"/>
      <c r="E1619" s="442"/>
      <c r="F1619" s="442"/>
      <c r="G1619" s="442"/>
    </row>
    <row r="1620" spans="3:7">
      <c r="C1620" s="442"/>
      <c r="D1620" s="442"/>
      <c r="E1620" s="442"/>
      <c r="F1620" s="442"/>
      <c r="G1620" s="442"/>
    </row>
    <row r="1621" spans="3:7">
      <c r="C1621" s="442"/>
      <c r="D1621" s="442"/>
      <c r="E1621" s="442"/>
      <c r="F1621" s="442"/>
      <c r="G1621" s="442"/>
    </row>
    <row r="1622" spans="3:7">
      <c r="C1622" s="442"/>
      <c r="D1622" s="442"/>
      <c r="E1622" s="442"/>
      <c r="F1622" s="442"/>
      <c r="G1622" s="442"/>
    </row>
    <row r="1623" spans="3:7">
      <c r="C1623" s="442"/>
      <c r="D1623" s="442"/>
      <c r="E1623" s="442"/>
      <c r="F1623" s="442"/>
      <c r="G1623" s="442"/>
    </row>
    <row r="1624" spans="3:7">
      <c r="C1624" s="442"/>
      <c r="D1624" s="442"/>
      <c r="E1624" s="442"/>
      <c r="F1624" s="442"/>
      <c r="G1624" s="442"/>
    </row>
    <row r="1625" spans="3:7">
      <c r="C1625" s="442"/>
      <c r="D1625" s="442"/>
      <c r="E1625" s="442"/>
      <c r="F1625" s="442"/>
      <c r="G1625" s="442"/>
    </row>
    <row r="1626" spans="3:7">
      <c r="C1626" s="442"/>
      <c r="D1626" s="442"/>
      <c r="E1626" s="442"/>
      <c r="F1626" s="442"/>
      <c r="G1626" s="442"/>
    </row>
    <row r="1627" spans="3:7">
      <c r="C1627" s="442"/>
      <c r="D1627" s="442"/>
      <c r="E1627" s="442"/>
      <c r="F1627" s="442"/>
      <c r="G1627" s="442"/>
    </row>
    <row r="1628" spans="3:7">
      <c r="C1628" s="442"/>
      <c r="D1628" s="442"/>
      <c r="E1628" s="442"/>
      <c r="F1628" s="442"/>
      <c r="G1628" s="442"/>
    </row>
    <row r="1629" spans="3:7">
      <c r="C1629" s="442"/>
      <c r="D1629" s="442"/>
      <c r="E1629" s="442"/>
      <c r="F1629" s="442"/>
      <c r="G1629" s="442"/>
    </row>
    <row r="1630" spans="3:7">
      <c r="C1630" s="442"/>
      <c r="D1630" s="442"/>
      <c r="E1630" s="442"/>
      <c r="F1630" s="442"/>
      <c r="G1630" s="442"/>
    </row>
    <row r="1631" spans="3:7">
      <c r="C1631" s="442"/>
      <c r="D1631" s="442"/>
      <c r="E1631" s="442"/>
      <c r="F1631" s="442"/>
      <c r="G1631" s="442"/>
    </row>
    <row r="1632" spans="3:7">
      <c r="C1632" s="442"/>
      <c r="D1632" s="442"/>
      <c r="E1632" s="442"/>
      <c r="F1632" s="442"/>
      <c r="G1632" s="442"/>
    </row>
    <row r="1633" spans="3:7">
      <c r="C1633" s="442"/>
      <c r="D1633" s="442"/>
      <c r="E1633" s="442"/>
      <c r="F1633" s="442"/>
      <c r="G1633" s="442"/>
    </row>
    <row r="1634" spans="3:7">
      <c r="C1634" s="442"/>
      <c r="D1634" s="442"/>
      <c r="E1634" s="442"/>
      <c r="F1634" s="442"/>
      <c r="G1634" s="442"/>
    </row>
    <row r="1635" spans="3:7">
      <c r="C1635" s="442"/>
      <c r="D1635" s="442"/>
      <c r="E1635" s="442"/>
      <c r="F1635" s="442"/>
      <c r="G1635" s="442"/>
    </row>
    <row r="1636" spans="3:7">
      <c r="C1636" s="442"/>
      <c r="D1636" s="442"/>
      <c r="E1636" s="442"/>
      <c r="F1636" s="442"/>
      <c r="G1636" s="442"/>
    </row>
    <row r="1637" spans="3:7">
      <c r="C1637" s="442"/>
      <c r="D1637" s="442"/>
      <c r="E1637" s="442"/>
      <c r="F1637" s="442"/>
      <c r="G1637" s="442"/>
    </row>
    <row r="1638" spans="3:7">
      <c r="C1638" s="442"/>
      <c r="D1638" s="442"/>
      <c r="E1638" s="442"/>
      <c r="F1638" s="442"/>
      <c r="G1638" s="442"/>
    </row>
    <row r="1639" spans="3:7">
      <c r="C1639" s="442"/>
      <c r="D1639" s="442"/>
      <c r="E1639" s="442"/>
      <c r="F1639" s="442"/>
      <c r="G1639" s="442"/>
    </row>
    <row r="1640" spans="3:7">
      <c r="C1640" s="442"/>
      <c r="D1640" s="442"/>
      <c r="E1640" s="442"/>
      <c r="F1640" s="442"/>
      <c r="G1640" s="442"/>
    </row>
    <row r="1641" spans="3:7">
      <c r="C1641" s="442"/>
      <c r="D1641" s="442"/>
      <c r="E1641" s="442"/>
      <c r="F1641" s="442"/>
      <c r="G1641" s="442"/>
    </row>
    <row r="1642" spans="3:7">
      <c r="C1642" s="442"/>
      <c r="D1642" s="442"/>
      <c r="E1642" s="442"/>
      <c r="F1642" s="442"/>
      <c r="G1642" s="442"/>
    </row>
    <row r="1643" spans="3:7">
      <c r="C1643" s="442"/>
      <c r="D1643" s="442"/>
      <c r="E1643" s="442"/>
      <c r="F1643" s="442"/>
      <c r="G1643" s="442"/>
    </row>
    <row r="1644" spans="3:7">
      <c r="C1644" s="442"/>
      <c r="D1644" s="442"/>
      <c r="E1644" s="442"/>
      <c r="F1644" s="442"/>
      <c r="G1644" s="442"/>
    </row>
    <row r="1645" spans="3:7">
      <c r="C1645" s="442"/>
      <c r="D1645" s="442"/>
      <c r="E1645" s="442"/>
      <c r="F1645" s="442"/>
      <c r="G1645" s="442"/>
    </row>
    <row r="1646" spans="3:7">
      <c r="C1646" s="442"/>
      <c r="D1646" s="442"/>
      <c r="E1646" s="442"/>
      <c r="F1646" s="442"/>
      <c r="G1646" s="442"/>
    </row>
    <row r="1647" spans="3:7">
      <c r="C1647" s="442"/>
      <c r="D1647" s="442"/>
      <c r="E1647" s="442"/>
      <c r="F1647" s="442"/>
      <c r="G1647" s="442"/>
    </row>
    <row r="1648" spans="3:7">
      <c r="C1648" s="442"/>
      <c r="D1648" s="442"/>
      <c r="E1648" s="442"/>
      <c r="F1648" s="442"/>
      <c r="G1648" s="442"/>
    </row>
    <row r="1649" spans="3:7">
      <c r="C1649" s="442"/>
      <c r="D1649" s="442"/>
      <c r="E1649" s="442"/>
      <c r="F1649" s="442"/>
      <c r="G1649" s="442"/>
    </row>
    <row r="1650" spans="3:7">
      <c r="C1650" s="442"/>
      <c r="D1650" s="442"/>
      <c r="E1650" s="442"/>
      <c r="F1650" s="442"/>
      <c r="G1650" s="442"/>
    </row>
    <row r="1651" spans="3:7">
      <c r="C1651" s="442"/>
      <c r="D1651" s="442"/>
      <c r="E1651" s="442"/>
      <c r="F1651" s="442"/>
      <c r="G1651" s="442"/>
    </row>
    <row r="1652" spans="3:7">
      <c r="C1652" s="442"/>
      <c r="D1652" s="442"/>
      <c r="E1652" s="442"/>
      <c r="F1652" s="442"/>
      <c r="G1652" s="442"/>
    </row>
    <row r="1653" spans="3:7">
      <c r="C1653" s="442"/>
      <c r="D1653" s="442"/>
      <c r="E1653" s="442"/>
      <c r="F1653" s="442"/>
      <c r="G1653" s="442"/>
    </row>
    <row r="1654" spans="3:7">
      <c r="C1654" s="442"/>
      <c r="D1654" s="442"/>
      <c r="E1654" s="442"/>
      <c r="F1654" s="442"/>
      <c r="G1654" s="442"/>
    </row>
    <row r="1655" spans="3:7">
      <c r="C1655" s="442"/>
      <c r="D1655" s="442"/>
      <c r="E1655" s="442"/>
      <c r="F1655" s="442"/>
      <c r="G1655" s="442"/>
    </row>
    <row r="1656" spans="3:7">
      <c r="C1656" s="442"/>
      <c r="D1656" s="442"/>
      <c r="E1656" s="442"/>
      <c r="F1656" s="442"/>
      <c r="G1656" s="442"/>
    </row>
    <row r="1657" spans="3:7">
      <c r="C1657" s="442"/>
      <c r="D1657" s="442"/>
      <c r="E1657" s="442"/>
      <c r="F1657" s="442"/>
      <c r="G1657" s="442"/>
    </row>
    <row r="1658" spans="3:7">
      <c r="C1658" s="442"/>
      <c r="D1658" s="442"/>
      <c r="E1658" s="442"/>
      <c r="F1658" s="442"/>
      <c r="G1658" s="442"/>
    </row>
    <row r="1659" spans="3:7">
      <c r="C1659" s="442"/>
      <c r="D1659" s="442"/>
      <c r="E1659" s="442"/>
      <c r="F1659" s="442"/>
      <c r="G1659" s="442"/>
    </row>
    <row r="1660" spans="3:7">
      <c r="C1660" s="442"/>
      <c r="D1660" s="442"/>
      <c r="E1660" s="442"/>
      <c r="F1660" s="442"/>
      <c r="G1660" s="442"/>
    </row>
    <row r="1661" spans="3:7">
      <c r="C1661" s="442"/>
      <c r="D1661" s="442"/>
      <c r="E1661" s="442"/>
      <c r="F1661" s="442"/>
      <c r="G1661" s="442"/>
    </row>
    <row r="1662" spans="3:7">
      <c r="C1662" s="442"/>
      <c r="D1662" s="442"/>
      <c r="E1662" s="442"/>
      <c r="F1662" s="442"/>
      <c r="G1662" s="442"/>
    </row>
    <row r="1663" spans="3:7">
      <c r="C1663" s="442"/>
      <c r="D1663" s="442"/>
      <c r="E1663" s="442"/>
      <c r="F1663" s="442"/>
      <c r="G1663" s="442"/>
    </row>
    <row r="1664" spans="3:7">
      <c r="C1664" s="442"/>
      <c r="D1664" s="442"/>
      <c r="E1664" s="442"/>
      <c r="F1664" s="442"/>
      <c r="G1664" s="442"/>
    </row>
    <row r="1665" spans="3:7">
      <c r="C1665" s="442"/>
      <c r="D1665" s="442"/>
      <c r="E1665" s="442"/>
      <c r="F1665" s="442"/>
      <c r="G1665" s="442"/>
    </row>
    <row r="1666" spans="3:7">
      <c r="C1666" s="442"/>
      <c r="D1666" s="442"/>
      <c r="E1666" s="442"/>
      <c r="F1666" s="442"/>
      <c r="G1666" s="442"/>
    </row>
    <row r="1667" spans="3:7">
      <c r="C1667" s="442"/>
      <c r="D1667" s="442"/>
      <c r="E1667" s="442"/>
      <c r="F1667" s="442"/>
      <c r="G1667" s="442"/>
    </row>
    <row r="1668" spans="3:7">
      <c r="C1668" s="442"/>
      <c r="D1668" s="442"/>
      <c r="E1668" s="442"/>
      <c r="F1668" s="442"/>
      <c r="G1668" s="442"/>
    </row>
    <row r="1669" spans="3:7">
      <c r="C1669" s="442"/>
      <c r="D1669" s="442"/>
      <c r="E1669" s="442"/>
      <c r="F1669" s="442"/>
      <c r="G1669" s="442"/>
    </row>
    <row r="1670" spans="3:7">
      <c r="C1670" s="442"/>
      <c r="D1670" s="442"/>
      <c r="E1670" s="442"/>
      <c r="F1670" s="442"/>
      <c r="G1670" s="442"/>
    </row>
    <row r="1671" spans="3:7">
      <c r="C1671" s="442"/>
      <c r="D1671" s="442"/>
      <c r="E1671" s="442"/>
      <c r="F1671" s="442"/>
      <c r="G1671" s="442"/>
    </row>
    <row r="1672" spans="3:7">
      <c r="C1672" s="442"/>
      <c r="D1672" s="442"/>
      <c r="E1672" s="442"/>
      <c r="F1672" s="442"/>
      <c r="G1672" s="442"/>
    </row>
    <row r="1673" spans="3:7">
      <c r="C1673" s="442"/>
      <c r="D1673" s="442"/>
      <c r="E1673" s="442"/>
      <c r="F1673" s="442"/>
      <c r="G1673" s="442"/>
    </row>
    <row r="1674" spans="3:7">
      <c r="C1674" s="442"/>
      <c r="D1674" s="442"/>
      <c r="E1674" s="442"/>
      <c r="F1674" s="442"/>
      <c r="G1674" s="442"/>
    </row>
    <row r="1675" spans="3:7">
      <c r="C1675" s="442"/>
      <c r="D1675" s="442"/>
      <c r="E1675" s="442"/>
      <c r="F1675" s="442"/>
      <c r="G1675" s="442"/>
    </row>
    <row r="1676" spans="3:7">
      <c r="C1676" s="442"/>
      <c r="D1676" s="442"/>
      <c r="E1676" s="442"/>
      <c r="F1676" s="442"/>
      <c r="G1676" s="442"/>
    </row>
    <row r="1677" spans="3:7">
      <c r="C1677" s="442"/>
      <c r="D1677" s="442"/>
      <c r="E1677" s="442"/>
      <c r="F1677" s="442"/>
      <c r="G1677" s="442"/>
    </row>
    <row r="1678" spans="3:7">
      <c r="C1678" s="442"/>
      <c r="D1678" s="442"/>
      <c r="E1678" s="442"/>
      <c r="F1678" s="442"/>
      <c r="G1678" s="442"/>
    </row>
    <row r="1679" spans="3:7">
      <c r="C1679" s="442"/>
      <c r="D1679" s="442"/>
      <c r="E1679" s="442"/>
      <c r="F1679" s="442"/>
      <c r="G1679" s="442"/>
    </row>
    <row r="1680" spans="3:7">
      <c r="C1680" s="442"/>
      <c r="D1680" s="442"/>
      <c r="E1680" s="442"/>
      <c r="F1680" s="442"/>
      <c r="G1680" s="442"/>
    </row>
    <row r="1681" spans="3:7">
      <c r="C1681" s="442"/>
      <c r="D1681" s="442"/>
      <c r="E1681" s="442"/>
      <c r="F1681" s="442"/>
      <c r="G1681" s="442"/>
    </row>
    <row r="1682" spans="3:7">
      <c r="C1682" s="442"/>
      <c r="D1682" s="442"/>
      <c r="E1682" s="442"/>
      <c r="F1682" s="442"/>
      <c r="G1682" s="442"/>
    </row>
    <row r="1683" spans="3:7">
      <c r="C1683" s="442"/>
      <c r="D1683" s="442"/>
      <c r="E1683" s="442"/>
      <c r="F1683" s="442"/>
      <c r="G1683" s="442"/>
    </row>
    <row r="1684" spans="3:7">
      <c r="C1684" s="442"/>
      <c r="D1684" s="442"/>
      <c r="E1684" s="442"/>
      <c r="F1684" s="442"/>
      <c r="G1684" s="442"/>
    </row>
    <row r="1685" spans="3:7">
      <c r="C1685" s="442"/>
      <c r="D1685" s="442"/>
      <c r="E1685" s="442"/>
      <c r="F1685" s="442"/>
      <c r="G1685" s="442"/>
    </row>
    <row r="1686" spans="3:7">
      <c r="C1686" s="442"/>
      <c r="D1686" s="442"/>
      <c r="E1686" s="442"/>
      <c r="F1686" s="442"/>
      <c r="G1686" s="442"/>
    </row>
    <row r="1687" spans="3:7">
      <c r="C1687" s="442"/>
      <c r="D1687" s="442"/>
      <c r="E1687" s="442"/>
      <c r="F1687" s="442"/>
      <c r="G1687" s="442"/>
    </row>
    <row r="1688" spans="3:7">
      <c r="C1688" s="442"/>
      <c r="D1688" s="442"/>
      <c r="E1688" s="442"/>
      <c r="F1688" s="442"/>
      <c r="G1688" s="442"/>
    </row>
    <row r="1689" spans="3:7">
      <c r="C1689" s="442"/>
      <c r="D1689" s="442"/>
      <c r="E1689" s="442"/>
      <c r="F1689" s="442"/>
      <c r="G1689" s="442"/>
    </row>
    <row r="1690" spans="3:7">
      <c r="C1690" s="442"/>
      <c r="D1690" s="442"/>
      <c r="E1690" s="442"/>
      <c r="F1690" s="442"/>
      <c r="G1690" s="442"/>
    </row>
    <row r="1691" spans="3:7">
      <c r="C1691" s="442"/>
      <c r="D1691" s="442"/>
      <c r="E1691" s="442"/>
      <c r="F1691" s="442"/>
      <c r="G1691" s="442"/>
    </row>
    <row r="1692" spans="3:7">
      <c r="C1692" s="442"/>
      <c r="D1692" s="442"/>
      <c r="E1692" s="442"/>
      <c r="F1692" s="442"/>
      <c r="G1692" s="442"/>
    </row>
    <row r="1693" spans="3:7">
      <c r="C1693" s="442"/>
      <c r="D1693" s="442"/>
      <c r="E1693" s="442"/>
      <c r="F1693" s="442"/>
      <c r="G1693" s="442"/>
    </row>
    <row r="1694" spans="3:7">
      <c r="C1694" s="442"/>
      <c r="D1694" s="442"/>
      <c r="E1694" s="442"/>
      <c r="F1694" s="442"/>
      <c r="G1694" s="442"/>
    </row>
    <row r="1695" spans="3:7">
      <c r="C1695" s="442"/>
      <c r="D1695" s="442"/>
      <c r="E1695" s="442"/>
      <c r="F1695" s="442"/>
      <c r="G1695" s="442"/>
    </row>
    <row r="1696" spans="3:7">
      <c r="C1696" s="442"/>
      <c r="D1696" s="442"/>
      <c r="E1696" s="442"/>
      <c r="F1696" s="442"/>
      <c r="G1696" s="442"/>
    </row>
    <row r="1697" spans="3:7">
      <c r="C1697" s="442"/>
      <c r="D1697" s="442"/>
      <c r="E1697" s="442"/>
      <c r="F1697" s="442"/>
      <c r="G1697" s="442"/>
    </row>
    <row r="1698" spans="3:7">
      <c r="C1698" s="442"/>
      <c r="D1698" s="442"/>
      <c r="E1698" s="442"/>
      <c r="F1698" s="442"/>
      <c r="G1698" s="442"/>
    </row>
    <row r="1699" spans="3:7">
      <c r="C1699" s="442"/>
      <c r="D1699" s="442"/>
      <c r="E1699" s="442"/>
      <c r="F1699" s="442"/>
      <c r="G1699" s="442"/>
    </row>
    <row r="1700" spans="3:7">
      <c r="C1700" s="442"/>
      <c r="D1700" s="442"/>
      <c r="E1700" s="442"/>
      <c r="F1700" s="442"/>
      <c r="G1700" s="442"/>
    </row>
    <row r="1701" spans="3:7">
      <c r="C1701" s="442"/>
      <c r="D1701" s="442"/>
      <c r="E1701" s="442"/>
      <c r="F1701" s="442"/>
      <c r="G1701" s="442"/>
    </row>
    <row r="1702" spans="3:7">
      <c r="C1702" s="442"/>
      <c r="D1702" s="442"/>
      <c r="E1702" s="442"/>
      <c r="F1702" s="442"/>
      <c r="G1702" s="442"/>
    </row>
    <row r="1703" spans="3:7">
      <c r="C1703" s="442"/>
      <c r="D1703" s="442"/>
      <c r="E1703" s="442"/>
      <c r="F1703" s="442"/>
      <c r="G1703" s="442"/>
    </row>
    <row r="1704" spans="3:7">
      <c r="C1704" s="442"/>
      <c r="D1704" s="442"/>
      <c r="E1704" s="442"/>
      <c r="F1704" s="442"/>
      <c r="G1704" s="442"/>
    </row>
    <row r="1705" spans="3:7">
      <c r="C1705" s="442"/>
      <c r="D1705" s="442"/>
      <c r="E1705" s="442"/>
      <c r="F1705" s="442"/>
      <c r="G1705" s="442"/>
    </row>
    <row r="1706" spans="3:7">
      <c r="C1706" s="442"/>
      <c r="D1706" s="442"/>
      <c r="E1706" s="442"/>
      <c r="F1706" s="442"/>
      <c r="G1706" s="442"/>
    </row>
    <row r="1707" spans="3:7">
      <c r="C1707" s="442"/>
      <c r="D1707" s="442"/>
      <c r="E1707" s="442"/>
      <c r="F1707" s="442"/>
      <c r="G1707" s="442"/>
    </row>
    <row r="1708" spans="3:7">
      <c r="C1708" s="442"/>
      <c r="D1708" s="442"/>
      <c r="E1708" s="442"/>
      <c r="F1708" s="442"/>
      <c r="G1708" s="442"/>
    </row>
    <row r="1709" spans="3:7">
      <c r="C1709" s="442"/>
      <c r="D1709" s="442"/>
      <c r="E1709" s="442"/>
      <c r="F1709" s="442"/>
      <c r="G1709" s="442"/>
    </row>
    <row r="1710" spans="3:7">
      <c r="C1710" s="442"/>
      <c r="D1710" s="442"/>
      <c r="E1710" s="442"/>
      <c r="F1710" s="442"/>
      <c r="G1710" s="442"/>
    </row>
    <row r="1711" spans="3:7">
      <c r="C1711" s="442"/>
      <c r="D1711" s="442"/>
      <c r="E1711" s="442"/>
      <c r="F1711" s="442"/>
      <c r="G1711" s="442"/>
    </row>
    <row r="1712" spans="3:7">
      <c r="C1712" s="442"/>
      <c r="D1712" s="442"/>
      <c r="E1712" s="442"/>
      <c r="F1712" s="442"/>
      <c r="G1712" s="442"/>
    </row>
    <row r="1713" spans="3:7">
      <c r="C1713" s="442"/>
      <c r="D1713" s="442"/>
      <c r="E1713" s="442"/>
      <c r="F1713" s="442"/>
      <c r="G1713" s="442"/>
    </row>
    <row r="1714" spans="3:7">
      <c r="C1714" s="442"/>
      <c r="D1714" s="442"/>
      <c r="E1714" s="442"/>
      <c r="F1714" s="442"/>
      <c r="G1714" s="442"/>
    </row>
    <row r="1715" spans="3:7">
      <c r="C1715" s="442"/>
      <c r="D1715" s="442"/>
      <c r="E1715" s="442"/>
      <c r="F1715" s="442"/>
      <c r="G1715" s="442"/>
    </row>
    <row r="1716" spans="3:7">
      <c r="C1716" s="442"/>
      <c r="D1716" s="442"/>
      <c r="E1716" s="442"/>
      <c r="F1716" s="442"/>
      <c r="G1716" s="442"/>
    </row>
    <row r="1717" spans="3:7">
      <c r="C1717" s="442"/>
      <c r="D1717" s="442"/>
      <c r="E1717" s="442"/>
      <c r="F1717" s="442"/>
      <c r="G1717" s="442"/>
    </row>
    <row r="1718" spans="3:7">
      <c r="C1718" s="442"/>
      <c r="D1718" s="442"/>
      <c r="E1718" s="442"/>
      <c r="F1718" s="442"/>
      <c r="G1718" s="442"/>
    </row>
    <row r="1719" spans="3:7">
      <c r="C1719" s="442"/>
      <c r="D1719" s="442"/>
      <c r="E1719" s="442"/>
      <c r="F1719" s="442"/>
      <c r="G1719" s="442"/>
    </row>
    <row r="1720" spans="3:7">
      <c r="C1720" s="442"/>
      <c r="D1720" s="442"/>
      <c r="E1720" s="442"/>
      <c r="F1720" s="442"/>
      <c r="G1720" s="442"/>
    </row>
    <row r="1721" spans="3:7">
      <c r="C1721" s="442"/>
      <c r="D1721" s="442"/>
      <c r="E1721" s="442"/>
      <c r="F1721" s="442"/>
      <c r="G1721" s="442"/>
    </row>
    <row r="1722" spans="3:7">
      <c r="C1722" s="442"/>
      <c r="D1722" s="442"/>
      <c r="E1722" s="442"/>
      <c r="F1722" s="442"/>
      <c r="G1722" s="442"/>
    </row>
    <row r="1723" spans="3:7">
      <c r="C1723" s="442"/>
      <c r="D1723" s="442"/>
      <c r="E1723" s="442"/>
      <c r="F1723" s="442"/>
      <c r="G1723" s="442"/>
    </row>
    <row r="1724" spans="3:7">
      <c r="C1724" s="442"/>
      <c r="D1724" s="442"/>
      <c r="E1724" s="442"/>
      <c r="F1724" s="442"/>
      <c r="G1724" s="442"/>
    </row>
    <row r="1725" spans="3:7">
      <c r="C1725" s="442"/>
      <c r="D1725" s="442"/>
      <c r="E1725" s="442"/>
      <c r="F1725" s="442"/>
      <c r="G1725" s="442"/>
    </row>
    <row r="1726" spans="3:7">
      <c r="C1726" s="442"/>
      <c r="D1726" s="442"/>
      <c r="E1726" s="442"/>
      <c r="F1726" s="442"/>
      <c r="G1726" s="442"/>
    </row>
    <row r="1727" spans="3:7">
      <c r="C1727" s="442"/>
      <c r="D1727" s="442"/>
      <c r="E1727" s="442"/>
      <c r="F1727" s="442"/>
      <c r="G1727" s="442"/>
    </row>
    <row r="1728" spans="3:7">
      <c r="C1728" s="442"/>
      <c r="D1728" s="442"/>
      <c r="E1728" s="442"/>
      <c r="F1728" s="442"/>
      <c r="G1728" s="442"/>
    </row>
    <row r="1729" spans="3:7">
      <c r="C1729" s="442"/>
      <c r="D1729" s="442"/>
      <c r="E1729" s="442"/>
      <c r="F1729" s="442"/>
      <c r="G1729" s="442"/>
    </row>
    <row r="1730" spans="3:7">
      <c r="C1730" s="442"/>
      <c r="D1730" s="442"/>
      <c r="E1730" s="442"/>
      <c r="F1730" s="442"/>
      <c r="G1730" s="442"/>
    </row>
    <row r="1731" spans="3:7">
      <c r="C1731" s="442"/>
      <c r="D1731" s="442"/>
      <c r="E1731" s="442"/>
      <c r="F1731" s="442"/>
      <c r="G1731" s="442"/>
    </row>
    <row r="1732" spans="3:7">
      <c r="C1732" s="442"/>
      <c r="D1732" s="442"/>
      <c r="E1732" s="442"/>
      <c r="F1732" s="442"/>
      <c r="G1732" s="442"/>
    </row>
    <row r="1733" spans="3:7">
      <c r="C1733" s="442"/>
      <c r="D1733" s="442"/>
      <c r="E1733" s="442"/>
      <c r="F1733" s="442"/>
      <c r="G1733" s="442"/>
    </row>
    <row r="1734" spans="3:7">
      <c r="C1734" s="442"/>
      <c r="D1734" s="442"/>
      <c r="E1734" s="442"/>
      <c r="F1734" s="442"/>
      <c r="G1734" s="442"/>
    </row>
    <row r="1735" spans="3:7">
      <c r="C1735" s="442"/>
      <c r="D1735" s="442"/>
      <c r="E1735" s="442"/>
      <c r="F1735" s="442"/>
      <c r="G1735" s="442"/>
    </row>
    <row r="1736" spans="3:7">
      <c r="C1736" s="442"/>
      <c r="D1736" s="442"/>
      <c r="E1736" s="442"/>
      <c r="F1736" s="442"/>
      <c r="G1736" s="442"/>
    </row>
    <row r="1737" spans="3:7">
      <c r="C1737" s="442"/>
      <c r="D1737" s="442"/>
      <c r="E1737" s="442"/>
      <c r="F1737" s="442"/>
      <c r="G1737" s="442"/>
    </row>
    <row r="1738" spans="3:7">
      <c r="C1738" s="442"/>
      <c r="D1738" s="442"/>
      <c r="E1738" s="442"/>
      <c r="F1738" s="442"/>
      <c r="G1738" s="442"/>
    </row>
    <row r="1739" spans="3:7">
      <c r="C1739" s="442"/>
      <c r="D1739" s="442"/>
      <c r="E1739" s="442"/>
      <c r="F1739" s="442"/>
      <c r="G1739" s="442"/>
    </row>
    <row r="1740" spans="3:7">
      <c r="C1740" s="442"/>
      <c r="D1740" s="442"/>
      <c r="E1740" s="442"/>
      <c r="F1740" s="442"/>
      <c r="G1740" s="442"/>
    </row>
    <row r="1741" spans="3:7">
      <c r="C1741" s="442"/>
      <c r="D1741" s="442"/>
      <c r="E1741" s="442"/>
      <c r="F1741" s="442"/>
      <c r="G1741" s="442"/>
    </row>
    <row r="1742" spans="3:7">
      <c r="C1742" s="442"/>
      <c r="D1742" s="442"/>
      <c r="E1742" s="442"/>
      <c r="F1742" s="442"/>
      <c r="G1742" s="442"/>
    </row>
    <row r="1743" spans="3:7">
      <c r="C1743" s="442"/>
      <c r="D1743" s="442"/>
      <c r="E1743" s="442"/>
      <c r="F1743" s="442"/>
      <c r="G1743" s="442"/>
    </row>
    <row r="1744" spans="3:7">
      <c r="C1744" s="442"/>
      <c r="D1744" s="442"/>
      <c r="E1744" s="442"/>
      <c r="F1744" s="442"/>
      <c r="G1744" s="442"/>
    </row>
    <row r="1745" spans="3:7">
      <c r="C1745" s="442"/>
      <c r="D1745" s="442"/>
      <c r="E1745" s="442"/>
      <c r="F1745" s="442"/>
      <c r="G1745" s="442"/>
    </row>
    <row r="1746" spans="3:7">
      <c r="C1746" s="442"/>
      <c r="D1746" s="442"/>
      <c r="E1746" s="442"/>
      <c r="F1746" s="442"/>
      <c r="G1746" s="442"/>
    </row>
    <row r="1747" spans="3:7">
      <c r="C1747" s="442"/>
      <c r="D1747" s="442"/>
      <c r="E1747" s="442"/>
      <c r="F1747" s="442"/>
      <c r="G1747" s="442"/>
    </row>
    <row r="1748" spans="3:7">
      <c r="C1748" s="442"/>
      <c r="D1748" s="442"/>
      <c r="E1748" s="442"/>
      <c r="F1748" s="442"/>
      <c r="G1748" s="442"/>
    </row>
    <row r="1749" spans="3:7">
      <c r="C1749" s="442"/>
      <c r="D1749" s="442"/>
      <c r="E1749" s="442"/>
      <c r="F1749" s="442"/>
      <c r="G1749" s="442"/>
    </row>
    <row r="1750" spans="3:7">
      <c r="C1750" s="442"/>
      <c r="D1750" s="442"/>
      <c r="E1750" s="442"/>
      <c r="F1750" s="442"/>
      <c r="G1750" s="442"/>
    </row>
    <row r="1751" spans="3:7">
      <c r="C1751" s="442"/>
      <c r="D1751" s="442"/>
      <c r="E1751" s="442"/>
      <c r="F1751" s="442"/>
      <c r="G1751" s="442"/>
    </row>
    <row r="1752" spans="3:7">
      <c r="C1752" s="442"/>
      <c r="D1752" s="442"/>
      <c r="E1752" s="442"/>
      <c r="F1752" s="442"/>
      <c r="G1752" s="442"/>
    </row>
    <row r="1753" spans="3:7">
      <c r="C1753" s="442"/>
      <c r="D1753" s="442"/>
      <c r="E1753" s="442"/>
      <c r="F1753" s="442"/>
      <c r="G1753" s="442"/>
    </row>
    <row r="1754" spans="3:7">
      <c r="C1754" s="442"/>
      <c r="D1754" s="442"/>
      <c r="E1754" s="442"/>
      <c r="F1754" s="442"/>
      <c r="G1754" s="442"/>
    </row>
    <row r="1755" spans="3:7">
      <c r="C1755" s="442"/>
      <c r="D1755" s="442"/>
      <c r="E1755" s="442"/>
      <c r="F1755" s="442"/>
      <c r="G1755" s="442"/>
    </row>
    <row r="1756" spans="3:7">
      <c r="C1756" s="442"/>
      <c r="D1756" s="442"/>
      <c r="E1756" s="442"/>
      <c r="F1756" s="442"/>
      <c r="G1756" s="442"/>
    </row>
    <row r="1757" spans="3:7">
      <c r="C1757" s="442"/>
      <c r="D1757" s="442"/>
      <c r="E1757" s="442"/>
      <c r="F1757" s="442"/>
      <c r="G1757" s="442"/>
    </row>
    <row r="1758" spans="3:7">
      <c r="C1758" s="442"/>
      <c r="D1758" s="442"/>
      <c r="E1758" s="442"/>
      <c r="F1758" s="442"/>
      <c r="G1758" s="442"/>
    </row>
    <row r="1759" spans="3:7">
      <c r="C1759" s="442"/>
      <c r="D1759" s="442"/>
      <c r="E1759" s="442"/>
      <c r="F1759" s="442"/>
      <c r="G1759" s="442"/>
    </row>
    <row r="1760" spans="3:7">
      <c r="C1760" s="442"/>
      <c r="D1760" s="442"/>
      <c r="E1760" s="442"/>
      <c r="F1760" s="442"/>
      <c r="G1760" s="442"/>
    </row>
    <row r="1761" spans="3:7">
      <c r="C1761" s="442"/>
      <c r="D1761" s="442"/>
      <c r="E1761" s="442"/>
      <c r="F1761" s="442"/>
      <c r="G1761" s="442"/>
    </row>
    <row r="1762" spans="3:7">
      <c r="C1762" s="442"/>
      <c r="D1762" s="442"/>
      <c r="E1762" s="442"/>
      <c r="F1762" s="442"/>
      <c r="G1762" s="442"/>
    </row>
    <row r="1763" spans="3:7">
      <c r="C1763" s="442"/>
      <c r="D1763" s="442"/>
      <c r="E1763" s="442"/>
      <c r="F1763" s="442"/>
      <c r="G1763" s="442"/>
    </row>
    <row r="1764" spans="3:7">
      <c r="C1764" s="442"/>
      <c r="D1764" s="442"/>
      <c r="E1764" s="442"/>
      <c r="F1764" s="442"/>
      <c r="G1764" s="442"/>
    </row>
    <row r="1765" spans="3:7">
      <c r="C1765" s="442"/>
      <c r="D1765" s="442"/>
      <c r="E1765" s="442"/>
      <c r="F1765" s="442"/>
      <c r="G1765" s="442"/>
    </row>
    <row r="1766" spans="3:7">
      <c r="C1766" s="442"/>
      <c r="D1766" s="442"/>
      <c r="E1766" s="442"/>
      <c r="F1766" s="442"/>
      <c r="G1766" s="442"/>
    </row>
    <row r="1767" spans="3:7">
      <c r="C1767" s="442"/>
      <c r="D1767" s="442"/>
      <c r="E1767" s="442"/>
      <c r="F1767" s="442"/>
      <c r="G1767" s="442"/>
    </row>
    <row r="1768" spans="3:7">
      <c r="C1768" s="442"/>
      <c r="D1768" s="442"/>
      <c r="E1768" s="442"/>
      <c r="F1768" s="442"/>
      <c r="G1768" s="442"/>
    </row>
    <row r="1769" spans="3:7">
      <c r="C1769" s="442"/>
      <c r="D1769" s="442"/>
      <c r="E1769" s="442"/>
      <c r="F1769" s="442"/>
      <c r="G1769" s="442"/>
    </row>
    <row r="1770" spans="3:7">
      <c r="C1770" s="442"/>
      <c r="D1770" s="442"/>
      <c r="E1770" s="442"/>
      <c r="F1770" s="442"/>
      <c r="G1770" s="442"/>
    </row>
    <row r="1771" spans="3:7">
      <c r="C1771" s="442"/>
      <c r="D1771" s="442"/>
      <c r="E1771" s="442"/>
      <c r="F1771" s="442"/>
      <c r="G1771" s="442"/>
    </row>
    <row r="1772" spans="3:7">
      <c r="C1772" s="442"/>
      <c r="D1772" s="442"/>
      <c r="E1772" s="442"/>
      <c r="F1772" s="442"/>
      <c r="G1772" s="442"/>
    </row>
    <row r="1773" spans="3:7">
      <c r="C1773" s="442"/>
      <c r="D1773" s="442"/>
      <c r="E1773" s="442"/>
      <c r="F1773" s="442"/>
      <c r="G1773" s="442"/>
    </row>
    <row r="1774" spans="3:7">
      <c r="C1774" s="442"/>
      <c r="D1774" s="442"/>
      <c r="E1774" s="442"/>
      <c r="F1774" s="442"/>
      <c r="G1774" s="442"/>
    </row>
    <row r="1775" spans="3:7">
      <c r="C1775" s="442"/>
      <c r="D1775" s="442"/>
      <c r="E1775" s="442"/>
      <c r="F1775" s="442"/>
      <c r="G1775" s="442"/>
    </row>
    <row r="1776" spans="3:7">
      <c r="C1776" s="442"/>
      <c r="D1776" s="442"/>
      <c r="E1776" s="442"/>
      <c r="F1776" s="442"/>
      <c r="G1776" s="442"/>
    </row>
    <row r="1777" spans="3:7">
      <c r="C1777" s="442"/>
      <c r="D1777" s="442"/>
      <c r="E1777" s="442"/>
      <c r="F1777" s="442"/>
      <c r="G1777" s="442"/>
    </row>
    <row r="1778" spans="3:7">
      <c r="C1778" s="442"/>
      <c r="D1778" s="442"/>
      <c r="E1778" s="442"/>
      <c r="F1778" s="442"/>
      <c r="G1778" s="442"/>
    </row>
    <row r="1779" spans="3:7">
      <c r="C1779" s="442"/>
      <c r="D1779" s="442"/>
      <c r="E1779" s="442"/>
      <c r="F1779" s="442"/>
      <c r="G1779" s="442"/>
    </row>
    <row r="1780" spans="3:7">
      <c r="C1780" s="442"/>
      <c r="D1780" s="442"/>
      <c r="E1780" s="442"/>
      <c r="F1780" s="442"/>
      <c r="G1780" s="442"/>
    </row>
    <row r="1781" spans="3:7">
      <c r="C1781" s="442"/>
      <c r="D1781" s="442"/>
      <c r="E1781" s="442"/>
      <c r="F1781" s="442"/>
      <c r="G1781" s="442"/>
    </row>
    <row r="1782" spans="3:7">
      <c r="C1782" s="442"/>
      <c r="D1782" s="442"/>
      <c r="E1782" s="442"/>
      <c r="F1782" s="442"/>
      <c r="G1782" s="442"/>
    </row>
    <row r="1783" spans="3:7">
      <c r="C1783" s="442"/>
      <c r="D1783" s="442"/>
      <c r="E1783" s="442"/>
      <c r="F1783" s="442"/>
      <c r="G1783" s="442"/>
    </row>
    <row r="1784" spans="3:7">
      <c r="C1784" s="442"/>
      <c r="D1784" s="442"/>
      <c r="E1784" s="442"/>
      <c r="F1784" s="442"/>
      <c r="G1784" s="442"/>
    </row>
    <row r="1785" spans="3:7">
      <c r="C1785" s="442"/>
      <c r="D1785" s="442"/>
      <c r="E1785" s="442"/>
      <c r="F1785" s="442"/>
      <c r="G1785" s="442"/>
    </row>
    <row r="1786" spans="3:7">
      <c r="C1786" s="442"/>
      <c r="D1786" s="442"/>
      <c r="E1786" s="442"/>
      <c r="F1786" s="442"/>
      <c r="G1786" s="442"/>
    </row>
    <row r="1787" spans="3:7">
      <c r="C1787" s="442"/>
      <c r="D1787" s="442"/>
      <c r="E1787" s="442"/>
      <c r="F1787" s="442"/>
      <c r="G1787" s="442"/>
    </row>
    <row r="1788" spans="3:7">
      <c r="C1788" s="442"/>
      <c r="D1788" s="442"/>
      <c r="E1788" s="442"/>
      <c r="F1788" s="442"/>
      <c r="G1788" s="442"/>
    </row>
    <row r="1789" spans="3:7">
      <c r="C1789" s="442"/>
      <c r="D1789" s="442"/>
      <c r="E1789" s="442"/>
      <c r="F1789" s="442"/>
      <c r="G1789" s="442"/>
    </row>
    <row r="1790" spans="3:7">
      <c r="C1790" s="442"/>
      <c r="D1790" s="442"/>
      <c r="E1790" s="442"/>
      <c r="F1790" s="442"/>
      <c r="G1790" s="442"/>
    </row>
    <row r="1791" spans="3:7">
      <c r="C1791" s="442"/>
      <c r="D1791" s="442"/>
      <c r="E1791" s="442"/>
      <c r="F1791" s="442"/>
      <c r="G1791" s="442"/>
    </row>
    <row r="1792" spans="3:7">
      <c r="C1792" s="442"/>
      <c r="D1792" s="442"/>
      <c r="E1792" s="442"/>
      <c r="F1792" s="442"/>
      <c r="G1792" s="442"/>
    </row>
    <row r="1793" spans="3:7">
      <c r="C1793" s="442"/>
      <c r="D1793" s="442"/>
      <c r="E1793" s="442"/>
      <c r="F1793" s="442"/>
      <c r="G1793" s="442"/>
    </row>
    <row r="1794" spans="3:7">
      <c r="C1794" s="442"/>
      <c r="D1794" s="442"/>
      <c r="E1794" s="442"/>
      <c r="F1794" s="442"/>
      <c r="G1794" s="442"/>
    </row>
    <row r="1795" spans="3:7">
      <c r="C1795" s="442"/>
      <c r="D1795" s="442"/>
      <c r="E1795" s="442"/>
      <c r="F1795" s="442"/>
      <c r="G1795" s="442"/>
    </row>
    <row r="1796" spans="3:7">
      <c r="C1796" s="442"/>
      <c r="D1796" s="442"/>
      <c r="E1796" s="442"/>
      <c r="F1796" s="442"/>
      <c r="G1796" s="442"/>
    </row>
    <row r="1797" spans="3:7">
      <c r="C1797" s="442"/>
      <c r="D1797" s="442"/>
      <c r="E1797" s="442"/>
      <c r="F1797" s="442"/>
      <c r="G1797" s="442"/>
    </row>
    <row r="1798" spans="3:7">
      <c r="C1798" s="442"/>
      <c r="D1798" s="442"/>
      <c r="E1798" s="442"/>
      <c r="F1798" s="442"/>
      <c r="G1798" s="442"/>
    </row>
    <row r="1799" spans="3:7">
      <c r="C1799" s="442"/>
      <c r="D1799" s="442"/>
      <c r="E1799" s="442"/>
      <c r="F1799" s="442"/>
      <c r="G1799" s="442"/>
    </row>
    <row r="1800" spans="3:7">
      <c r="C1800" s="442"/>
      <c r="D1800" s="442"/>
      <c r="E1800" s="442"/>
      <c r="F1800" s="442"/>
      <c r="G1800" s="442"/>
    </row>
    <row r="1801" spans="3:7">
      <c r="C1801" s="442"/>
      <c r="D1801" s="442"/>
      <c r="E1801" s="442"/>
      <c r="F1801" s="442"/>
      <c r="G1801" s="442"/>
    </row>
    <row r="1802" spans="3:7">
      <c r="C1802" s="442"/>
      <c r="D1802" s="442"/>
      <c r="E1802" s="442"/>
      <c r="F1802" s="442"/>
      <c r="G1802" s="442"/>
    </row>
    <row r="1803" spans="3:7">
      <c r="C1803" s="442"/>
      <c r="D1803" s="442"/>
      <c r="E1803" s="442"/>
      <c r="F1803" s="442"/>
      <c r="G1803" s="442"/>
    </row>
    <row r="1804" spans="3:7">
      <c r="C1804" s="442"/>
      <c r="D1804" s="442"/>
      <c r="E1804" s="442"/>
      <c r="F1804" s="442"/>
      <c r="G1804" s="442"/>
    </row>
    <row r="1805" spans="3:7">
      <c r="C1805" s="442"/>
      <c r="D1805" s="442"/>
      <c r="E1805" s="442"/>
      <c r="F1805" s="442"/>
      <c r="G1805" s="442"/>
    </row>
    <row r="1806" spans="3:7">
      <c r="C1806" s="442"/>
      <c r="D1806" s="442"/>
      <c r="E1806" s="442"/>
      <c r="F1806" s="442"/>
      <c r="G1806" s="442"/>
    </row>
    <row r="1807" spans="3:7">
      <c r="C1807" s="442"/>
      <c r="D1807" s="442"/>
      <c r="E1807" s="442"/>
      <c r="F1807" s="442"/>
      <c r="G1807" s="442"/>
    </row>
    <row r="1808" spans="3:7">
      <c r="C1808" s="442"/>
      <c r="D1808" s="442"/>
      <c r="E1808" s="442"/>
      <c r="F1808" s="442"/>
      <c r="G1808" s="442"/>
    </row>
    <row r="1809" spans="3:7">
      <c r="C1809" s="442"/>
      <c r="D1809" s="442"/>
      <c r="E1809" s="442"/>
      <c r="F1809" s="442"/>
      <c r="G1809" s="442"/>
    </row>
    <row r="1810" spans="3:7">
      <c r="C1810" s="442"/>
      <c r="D1810" s="442"/>
      <c r="E1810" s="442"/>
      <c r="F1810" s="442"/>
      <c r="G1810" s="442"/>
    </row>
    <row r="1811" spans="3:7">
      <c r="C1811" s="442"/>
      <c r="D1811" s="442"/>
      <c r="E1811" s="442"/>
      <c r="F1811" s="442"/>
      <c r="G1811" s="442"/>
    </row>
    <row r="1812" spans="3:7">
      <c r="C1812" s="442"/>
      <c r="D1812" s="442"/>
      <c r="E1812" s="442"/>
      <c r="F1812" s="442"/>
      <c r="G1812" s="442"/>
    </row>
    <row r="1813" spans="3:7">
      <c r="C1813" s="442"/>
      <c r="D1813" s="442"/>
      <c r="E1813" s="442"/>
      <c r="F1813" s="442"/>
      <c r="G1813" s="442"/>
    </row>
    <row r="1814" spans="3:7">
      <c r="C1814" s="442"/>
      <c r="D1814" s="442"/>
      <c r="E1814" s="442"/>
      <c r="F1814" s="442"/>
      <c r="G1814" s="442"/>
    </row>
    <row r="1815" spans="3:7">
      <c r="C1815" s="442"/>
      <c r="D1815" s="442"/>
      <c r="E1815" s="442"/>
      <c r="F1815" s="442"/>
      <c r="G1815" s="442"/>
    </row>
    <row r="1816" spans="3:7">
      <c r="C1816" s="442"/>
      <c r="D1816" s="442"/>
      <c r="E1816" s="442"/>
      <c r="F1816" s="442"/>
      <c r="G1816" s="442"/>
    </row>
    <row r="1817" spans="3:7">
      <c r="C1817" s="442"/>
      <c r="D1817" s="442"/>
      <c r="E1817" s="442"/>
      <c r="F1817" s="442"/>
      <c r="G1817" s="442"/>
    </row>
    <row r="1818" spans="3:7">
      <c r="C1818" s="442"/>
      <c r="D1818" s="442"/>
      <c r="E1818" s="442"/>
      <c r="F1818" s="442"/>
      <c r="G1818" s="442"/>
    </row>
    <row r="1819" spans="3:7">
      <c r="C1819" s="442"/>
      <c r="D1819" s="442"/>
      <c r="E1819" s="442"/>
      <c r="F1819" s="442"/>
      <c r="G1819" s="442"/>
    </row>
    <row r="1820" spans="3:7">
      <c r="C1820" s="442"/>
      <c r="D1820" s="442"/>
      <c r="E1820" s="442"/>
      <c r="F1820" s="442"/>
      <c r="G1820" s="442"/>
    </row>
    <row r="1821" spans="3:7">
      <c r="C1821" s="442"/>
      <c r="D1821" s="442"/>
      <c r="E1821" s="442"/>
      <c r="F1821" s="442"/>
      <c r="G1821" s="442"/>
    </row>
    <row r="1822" spans="3:7">
      <c r="C1822" s="442"/>
      <c r="D1822" s="442"/>
      <c r="E1822" s="442"/>
      <c r="F1822" s="442"/>
      <c r="G1822" s="442"/>
    </row>
    <row r="1823" spans="3:7">
      <c r="C1823" s="442"/>
      <c r="D1823" s="442"/>
      <c r="E1823" s="442"/>
      <c r="F1823" s="442"/>
      <c r="G1823" s="442"/>
    </row>
    <row r="1824" spans="3:7">
      <c r="C1824" s="442"/>
      <c r="D1824" s="442"/>
      <c r="E1824" s="442"/>
      <c r="F1824" s="442"/>
      <c r="G1824" s="442"/>
    </row>
    <row r="1825" spans="3:7">
      <c r="C1825" s="442"/>
      <c r="D1825" s="442"/>
      <c r="E1825" s="442"/>
      <c r="F1825" s="442"/>
      <c r="G1825" s="442"/>
    </row>
    <row r="1826" spans="3:7">
      <c r="C1826" s="442"/>
      <c r="D1826" s="442"/>
      <c r="E1826" s="442"/>
      <c r="F1826" s="442"/>
      <c r="G1826" s="442"/>
    </row>
    <row r="1827" spans="3:7">
      <c r="C1827" s="442"/>
      <c r="D1827" s="442"/>
      <c r="E1827" s="442"/>
      <c r="F1827" s="442"/>
      <c r="G1827" s="442"/>
    </row>
    <row r="1828" spans="3:7">
      <c r="C1828" s="442"/>
      <c r="D1828" s="442"/>
      <c r="E1828" s="442"/>
      <c r="F1828" s="442"/>
      <c r="G1828" s="442"/>
    </row>
    <row r="1829" spans="3:7">
      <c r="C1829" s="442"/>
      <c r="D1829" s="442"/>
      <c r="E1829" s="442"/>
      <c r="F1829" s="442"/>
      <c r="G1829" s="442"/>
    </row>
    <row r="1830" spans="3:7">
      <c r="C1830" s="442"/>
      <c r="D1830" s="442"/>
      <c r="E1830" s="442"/>
      <c r="F1830" s="442"/>
      <c r="G1830" s="442"/>
    </row>
    <row r="1831" spans="3:7">
      <c r="C1831" s="442"/>
      <c r="D1831" s="442"/>
      <c r="E1831" s="442"/>
      <c r="F1831" s="442"/>
      <c r="G1831" s="442"/>
    </row>
    <row r="1832" spans="3:7">
      <c r="C1832" s="442"/>
      <c r="D1832" s="442"/>
      <c r="E1832" s="442"/>
      <c r="F1832" s="442"/>
      <c r="G1832" s="442"/>
    </row>
    <row r="1833" spans="3:7">
      <c r="C1833" s="442"/>
      <c r="D1833" s="442"/>
      <c r="E1833" s="442"/>
      <c r="F1833" s="442"/>
      <c r="G1833" s="442"/>
    </row>
    <row r="1834" spans="3:7">
      <c r="C1834" s="442"/>
      <c r="D1834" s="442"/>
      <c r="E1834" s="442"/>
      <c r="F1834" s="442"/>
      <c r="G1834" s="442"/>
    </row>
    <row r="1835" spans="3:7">
      <c r="C1835" s="442"/>
      <c r="D1835" s="442"/>
      <c r="E1835" s="442"/>
      <c r="F1835" s="442"/>
      <c r="G1835" s="442"/>
    </row>
    <row r="1836" spans="3:7">
      <c r="C1836" s="442"/>
      <c r="D1836" s="442"/>
      <c r="E1836" s="442"/>
      <c r="F1836" s="442"/>
      <c r="G1836" s="442"/>
    </row>
    <row r="1837" spans="3:7">
      <c r="C1837" s="442"/>
      <c r="D1837" s="442"/>
      <c r="E1837" s="442"/>
      <c r="F1837" s="442"/>
      <c r="G1837" s="442"/>
    </row>
    <row r="1838" spans="3:7">
      <c r="C1838" s="442"/>
      <c r="D1838" s="442"/>
      <c r="E1838" s="442"/>
      <c r="F1838" s="442"/>
      <c r="G1838" s="442"/>
    </row>
    <row r="1839" spans="3:7">
      <c r="C1839" s="442"/>
      <c r="D1839" s="442"/>
      <c r="E1839" s="442"/>
      <c r="F1839" s="442"/>
      <c r="G1839" s="442"/>
    </row>
    <row r="1840" spans="3:7">
      <c r="C1840" s="442"/>
      <c r="D1840" s="442"/>
      <c r="E1840" s="442"/>
      <c r="F1840" s="442"/>
      <c r="G1840" s="442"/>
    </row>
    <row r="1841" spans="3:7">
      <c r="C1841" s="442"/>
      <c r="D1841" s="442"/>
      <c r="E1841" s="442"/>
      <c r="F1841" s="442"/>
      <c r="G1841" s="442"/>
    </row>
    <row r="1842" spans="3:7">
      <c r="C1842" s="442"/>
      <c r="D1842" s="442"/>
      <c r="E1842" s="442"/>
      <c r="F1842" s="442"/>
      <c r="G1842" s="442"/>
    </row>
    <row r="1843" spans="3:7">
      <c r="C1843" s="442"/>
      <c r="D1843" s="442"/>
      <c r="E1843" s="442"/>
      <c r="F1843" s="442"/>
      <c r="G1843" s="442"/>
    </row>
    <row r="1844" spans="3:7">
      <c r="C1844" s="442"/>
      <c r="D1844" s="442"/>
      <c r="E1844" s="442"/>
      <c r="F1844" s="442"/>
      <c r="G1844" s="442"/>
    </row>
    <row r="1845" spans="3:7">
      <c r="C1845" s="442"/>
      <c r="D1845" s="442"/>
      <c r="E1845" s="442"/>
      <c r="F1845" s="442"/>
      <c r="G1845" s="442"/>
    </row>
    <row r="1846" spans="3:7">
      <c r="C1846" s="442"/>
      <c r="D1846" s="442"/>
      <c r="E1846" s="442"/>
      <c r="F1846" s="442"/>
      <c r="G1846" s="442"/>
    </row>
    <row r="1847" spans="3:7">
      <c r="C1847" s="442"/>
      <c r="D1847" s="442"/>
      <c r="E1847" s="442"/>
      <c r="F1847" s="442"/>
      <c r="G1847" s="442"/>
    </row>
    <row r="1848" spans="3:7">
      <c r="C1848" s="442"/>
      <c r="D1848" s="442"/>
      <c r="E1848" s="442"/>
      <c r="F1848" s="442"/>
      <c r="G1848" s="442"/>
    </row>
    <row r="1849" spans="3:7">
      <c r="C1849" s="442"/>
      <c r="D1849" s="442"/>
      <c r="E1849" s="442"/>
      <c r="F1849" s="442"/>
      <c r="G1849" s="442"/>
    </row>
    <row r="1850" spans="3:7">
      <c r="C1850" s="442"/>
      <c r="D1850" s="442"/>
      <c r="E1850" s="442"/>
      <c r="F1850" s="442"/>
      <c r="G1850" s="442"/>
    </row>
    <row r="1851" spans="3:7">
      <c r="C1851" s="442"/>
      <c r="D1851" s="442"/>
      <c r="E1851" s="442"/>
      <c r="F1851" s="442"/>
      <c r="G1851" s="442"/>
    </row>
    <row r="1852" spans="3:7">
      <c r="C1852" s="442"/>
      <c r="D1852" s="442"/>
      <c r="E1852" s="442"/>
      <c r="F1852" s="442"/>
      <c r="G1852" s="442"/>
    </row>
    <row r="1853" spans="3:7">
      <c r="C1853" s="442"/>
      <c r="D1853" s="442"/>
      <c r="E1853" s="442"/>
      <c r="F1853" s="442"/>
      <c r="G1853" s="442"/>
    </row>
    <row r="1854" spans="3:7">
      <c r="C1854" s="442"/>
      <c r="D1854" s="442"/>
      <c r="E1854" s="442"/>
      <c r="F1854" s="442"/>
      <c r="G1854" s="442"/>
    </row>
    <row r="1855" spans="3:7">
      <c r="C1855" s="442"/>
      <c r="D1855" s="442"/>
      <c r="E1855" s="442"/>
      <c r="F1855" s="442"/>
      <c r="G1855" s="442"/>
    </row>
    <row r="1856" spans="3:7">
      <c r="C1856" s="442"/>
      <c r="D1856" s="442"/>
      <c r="E1856" s="442"/>
      <c r="F1856" s="442"/>
      <c r="G1856" s="442"/>
    </row>
    <row r="1857" spans="3:7">
      <c r="C1857" s="442"/>
      <c r="D1857" s="442"/>
      <c r="E1857" s="442"/>
      <c r="F1857" s="442"/>
      <c r="G1857" s="442"/>
    </row>
    <row r="1858" spans="3:7">
      <c r="C1858" s="442"/>
      <c r="D1858" s="442"/>
      <c r="E1858" s="442"/>
      <c r="F1858" s="442"/>
      <c r="G1858" s="442"/>
    </row>
    <row r="1859" spans="3:7">
      <c r="C1859" s="442"/>
      <c r="D1859" s="442"/>
      <c r="E1859" s="442"/>
      <c r="F1859" s="442"/>
      <c r="G1859" s="442"/>
    </row>
    <row r="1860" spans="3:7">
      <c r="C1860" s="442"/>
      <c r="D1860" s="442"/>
      <c r="E1860" s="442"/>
      <c r="F1860" s="442"/>
      <c r="G1860" s="442"/>
    </row>
    <row r="1861" spans="3:7">
      <c r="C1861" s="442"/>
      <c r="D1861" s="442"/>
      <c r="E1861" s="442"/>
      <c r="F1861" s="442"/>
      <c r="G1861" s="442"/>
    </row>
    <row r="1862" spans="3:7">
      <c r="C1862" s="442"/>
      <c r="D1862" s="442"/>
      <c r="E1862" s="442"/>
      <c r="F1862" s="442"/>
      <c r="G1862" s="442"/>
    </row>
    <row r="1863" spans="3:7">
      <c r="C1863" s="442"/>
      <c r="D1863" s="442"/>
      <c r="E1863" s="442"/>
      <c r="F1863" s="442"/>
      <c r="G1863" s="442"/>
    </row>
    <row r="1864" spans="3:7">
      <c r="C1864" s="442"/>
      <c r="D1864" s="442"/>
      <c r="E1864" s="442"/>
      <c r="F1864" s="442"/>
      <c r="G1864" s="442"/>
    </row>
    <row r="1865" spans="3:7">
      <c r="C1865" s="442"/>
      <c r="D1865" s="442"/>
      <c r="E1865" s="442"/>
      <c r="F1865" s="442"/>
      <c r="G1865" s="442"/>
    </row>
    <row r="1866" spans="3:7">
      <c r="C1866" s="442"/>
      <c r="D1866" s="442"/>
      <c r="E1866" s="442"/>
      <c r="F1866" s="442"/>
      <c r="G1866" s="442"/>
    </row>
    <row r="1867" spans="3:7">
      <c r="C1867" s="442"/>
      <c r="D1867" s="442"/>
      <c r="E1867" s="442"/>
      <c r="F1867" s="442"/>
      <c r="G1867" s="442"/>
    </row>
    <row r="1868" spans="3:7">
      <c r="C1868" s="442"/>
      <c r="D1868" s="442"/>
      <c r="E1868" s="442"/>
      <c r="F1868" s="442"/>
      <c r="G1868" s="442"/>
    </row>
    <row r="1869" spans="3:7">
      <c r="C1869" s="442"/>
      <c r="D1869" s="442"/>
      <c r="E1869" s="442"/>
      <c r="F1869" s="442"/>
      <c r="G1869" s="442"/>
    </row>
    <row r="1870" spans="3:7">
      <c r="C1870" s="442"/>
      <c r="D1870" s="442"/>
      <c r="E1870" s="442"/>
      <c r="F1870" s="442"/>
      <c r="G1870" s="442"/>
    </row>
    <row r="1871" spans="3:7">
      <c r="C1871" s="442"/>
      <c r="D1871" s="442"/>
      <c r="E1871" s="442"/>
      <c r="F1871" s="442"/>
      <c r="G1871" s="442"/>
    </row>
    <row r="1872" spans="3:7">
      <c r="C1872" s="442"/>
      <c r="D1872" s="442"/>
      <c r="E1872" s="442"/>
      <c r="F1872" s="442"/>
      <c r="G1872" s="442"/>
    </row>
    <row r="1873" spans="3:7">
      <c r="C1873" s="442"/>
      <c r="D1873" s="442"/>
      <c r="E1873" s="442"/>
      <c r="F1873" s="442"/>
      <c r="G1873" s="442"/>
    </row>
    <row r="1874" spans="3:7">
      <c r="C1874" s="442"/>
      <c r="D1874" s="442"/>
      <c r="E1874" s="442"/>
      <c r="F1874" s="442"/>
      <c r="G1874" s="442"/>
    </row>
    <row r="1875" spans="3:7">
      <c r="C1875" s="442"/>
      <c r="D1875" s="442"/>
      <c r="E1875" s="442"/>
      <c r="F1875" s="442"/>
      <c r="G1875" s="442"/>
    </row>
    <row r="1876" spans="3:7">
      <c r="C1876" s="442"/>
      <c r="D1876" s="442"/>
      <c r="E1876" s="442"/>
      <c r="F1876" s="442"/>
      <c r="G1876" s="442"/>
    </row>
    <row r="1877" spans="3:7">
      <c r="C1877" s="442"/>
      <c r="D1877" s="442"/>
      <c r="E1877" s="442"/>
      <c r="F1877" s="442"/>
      <c r="G1877" s="442"/>
    </row>
    <row r="1878" spans="3:7">
      <c r="C1878" s="442"/>
      <c r="D1878" s="442"/>
      <c r="E1878" s="442"/>
      <c r="F1878" s="442"/>
      <c r="G1878" s="442"/>
    </row>
    <row r="1879" spans="3:7">
      <c r="C1879" s="442"/>
      <c r="D1879" s="442"/>
      <c r="E1879" s="442"/>
      <c r="F1879" s="442"/>
      <c r="G1879" s="442"/>
    </row>
    <row r="1880" spans="3:7">
      <c r="C1880" s="442"/>
      <c r="D1880" s="442"/>
      <c r="E1880" s="442"/>
      <c r="F1880" s="442"/>
      <c r="G1880" s="442"/>
    </row>
    <row r="1881" spans="3:7">
      <c r="C1881" s="442"/>
      <c r="D1881" s="442"/>
      <c r="E1881" s="442"/>
      <c r="F1881" s="442"/>
      <c r="G1881" s="442"/>
    </row>
    <row r="1882" spans="3:7">
      <c r="C1882" s="442"/>
      <c r="D1882" s="442"/>
      <c r="E1882" s="442"/>
      <c r="F1882" s="442"/>
      <c r="G1882" s="442"/>
    </row>
    <row r="1883" spans="3:7">
      <c r="C1883" s="442"/>
      <c r="D1883" s="442"/>
      <c r="E1883" s="442"/>
      <c r="F1883" s="442"/>
      <c r="G1883" s="442"/>
    </row>
    <row r="1884" spans="3:7">
      <c r="C1884" s="442"/>
      <c r="D1884" s="442"/>
      <c r="E1884" s="442"/>
      <c r="F1884" s="442"/>
      <c r="G1884" s="442"/>
    </row>
    <row r="1885" spans="3:7">
      <c r="C1885" s="442"/>
      <c r="D1885" s="442"/>
      <c r="E1885" s="442"/>
      <c r="F1885" s="442"/>
      <c r="G1885" s="442"/>
    </row>
    <row r="1886" spans="3:7">
      <c r="C1886" s="442"/>
      <c r="D1886" s="442"/>
      <c r="E1886" s="442"/>
      <c r="F1886" s="442"/>
      <c r="G1886" s="442"/>
    </row>
    <row r="1887" spans="3:7">
      <c r="C1887" s="442"/>
      <c r="D1887" s="442"/>
      <c r="E1887" s="442"/>
      <c r="F1887" s="442"/>
      <c r="G1887" s="442"/>
    </row>
    <row r="1888" spans="3:7">
      <c r="C1888" s="442"/>
      <c r="D1888" s="442"/>
      <c r="E1888" s="442"/>
      <c r="F1888" s="442"/>
      <c r="G1888" s="442"/>
    </row>
    <row r="1889" spans="3:7">
      <c r="C1889" s="442"/>
      <c r="D1889" s="442"/>
      <c r="E1889" s="442"/>
      <c r="F1889" s="442"/>
      <c r="G1889" s="442"/>
    </row>
    <row r="1890" spans="3:7">
      <c r="C1890" s="442"/>
      <c r="D1890" s="442"/>
      <c r="E1890" s="442"/>
      <c r="F1890" s="442"/>
      <c r="G1890" s="442"/>
    </row>
    <row r="1891" spans="3:7">
      <c r="C1891" s="442"/>
      <c r="D1891" s="442"/>
      <c r="E1891" s="442"/>
      <c r="F1891" s="442"/>
      <c r="G1891" s="442"/>
    </row>
    <row r="1892" spans="3:7">
      <c r="C1892" s="442"/>
      <c r="D1892" s="442"/>
      <c r="E1892" s="442"/>
      <c r="F1892" s="442"/>
      <c r="G1892" s="442"/>
    </row>
    <row r="1893" spans="3:7">
      <c r="C1893" s="442"/>
      <c r="D1893" s="442"/>
      <c r="E1893" s="442"/>
      <c r="F1893" s="442"/>
      <c r="G1893" s="442"/>
    </row>
    <row r="1894" spans="3:7">
      <c r="C1894" s="442"/>
      <c r="D1894" s="442"/>
      <c r="E1894" s="442"/>
      <c r="F1894" s="442"/>
      <c r="G1894" s="442"/>
    </row>
    <row r="1895" spans="3:7">
      <c r="C1895" s="442"/>
      <c r="D1895" s="442"/>
      <c r="E1895" s="442"/>
      <c r="F1895" s="442"/>
      <c r="G1895" s="442"/>
    </row>
    <row r="1896" spans="3:7">
      <c r="C1896" s="442"/>
      <c r="D1896" s="442"/>
      <c r="E1896" s="442"/>
      <c r="F1896" s="442"/>
      <c r="G1896" s="442"/>
    </row>
    <row r="1897" spans="3:7">
      <c r="C1897" s="442"/>
      <c r="D1897" s="442"/>
      <c r="E1897" s="442"/>
      <c r="F1897" s="442"/>
      <c r="G1897" s="442"/>
    </row>
    <row r="1898" spans="3:7">
      <c r="C1898" s="442"/>
      <c r="D1898" s="442"/>
      <c r="E1898" s="442"/>
      <c r="F1898" s="442"/>
      <c r="G1898" s="442"/>
    </row>
    <row r="1899" spans="3:7">
      <c r="C1899" s="442"/>
      <c r="D1899" s="442"/>
      <c r="E1899" s="442"/>
      <c r="F1899" s="442"/>
      <c r="G1899" s="442"/>
    </row>
    <row r="1900" spans="3:7">
      <c r="C1900" s="442"/>
      <c r="D1900" s="442"/>
      <c r="E1900" s="442"/>
      <c r="F1900" s="442"/>
      <c r="G1900" s="442"/>
    </row>
    <row r="1901" spans="3:7">
      <c r="C1901" s="442"/>
      <c r="D1901" s="442"/>
      <c r="E1901" s="442"/>
      <c r="F1901" s="442"/>
      <c r="G1901" s="442"/>
    </row>
    <row r="1902" spans="3:7">
      <c r="C1902" s="442"/>
      <c r="D1902" s="442"/>
      <c r="E1902" s="442"/>
      <c r="F1902" s="442"/>
      <c r="G1902" s="442"/>
    </row>
    <row r="1903" spans="3:7">
      <c r="C1903" s="442"/>
      <c r="D1903" s="442"/>
      <c r="E1903" s="442"/>
      <c r="F1903" s="442"/>
      <c r="G1903" s="442"/>
    </row>
    <row r="1904" spans="3:7">
      <c r="C1904" s="442"/>
      <c r="D1904" s="442"/>
      <c r="E1904" s="442"/>
      <c r="F1904" s="442"/>
      <c r="G1904" s="442"/>
    </row>
    <row r="1905" spans="3:7">
      <c r="C1905" s="442"/>
      <c r="D1905" s="442"/>
      <c r="E1905" s="442"/>
      <c r="F1905" s="442"/>
      <c r="G1905" s="442"/>
    </row>
    <row r="1906" spans="3:7">
      <c r="C1906" s="442"/>
      <c r="D1906" s="442"/>
      <c r="E1906" s="442"/>
      <c r="F1906" s="442"/>
      <c r="G1906" s="442"/>
    </row>
    <row r="1907" spans="3:7">
      <c r="C1907" s="442"/>
      <c r="D1907" s="442"/>
      <c r="E1907" s="442"/>
      <c r="F1907" s="442"/>
      <c r="G1907" s="442"/>
    </row>
    <row r="1908" spans="3:7">
      <c r="C1908" s="442"/>
      <c r="D1908" s="442"/>
      <c r="E1908" s="442"/>
      <c r="F1908" s="442"/>
      <c r="G1908" s="442"/>
    </row>
    <row r="1909" spans="3:7">
      <c r="C1909" s="442"/>
      <c r="D1909" s="442"/>
      <c r="E1909" s="442"/>
      <c r="F1909" s="442"/>
      <c r="G1909" s="442"/>
    </row>
    <row r="1910" spans="3:7">
      <c r="C1910" s="442"/>
      <c r="D1910" s="442"/>
      <c r="E1910" s="442"/>
      <c r="F1910" s="442"/>
      <c r="G1910" s="442"/>
    </row>
    <row r="1911" spans="3:7">
      <c r="C1911" s="442"/>
      <c r="D1911" s="442"/>
      <c r="E1911" s="442"/>
      <c r="F1911" s="442"/>
      <c r="G1911" s="442"/>
    </row>
    <row r="1912" spans="3:7">
      <c r="C1912" s="442"/>
      <c r="D1912" s="442"/>
      <c r="E1912" s="442"/>
      <c r="F1912" s="442"/>
      <c r="G1912" s="442"/>
    </row>
    <row r="1913" spans="3:7">
      <c r="C1913" s="442"/>
      <c r="D1913" s="442"/>
      <c r="E1913" s="442"/>
      <c r="F1913" s="442"/>
      <c r="G1913" s="442"/>
    </row>
    <row r="1914" spans="3:7">
      <c r="C1914" s="442"/>
      <c r="D1914" s="442"/>
      <c r="E1914" s="442"/>
      <c r="F1914" s="442"/>
      <c r="G1914" s="442"/>
    </row>
    <row r="1915" spans="3:7">
      <c r="C1915" s="442"/>
      <c r="D1915" s="442"/>
      <c r="E1915" s="442"/>
      <c r="F1915" s="442"/>
      <c r="G1915" s="442"/>
    </row>
    <row r="1916" spans="3:7">
      <c r="C1916" s="442"/>
      <c r="D1916" s="442"/>
      <c r="E1916" s="442"/>
      <c r="F1916" s="442"/>
      <c r="G1916" s="442"/>
    </row>
    <row r="1917" spans="3:7">
      <c r="C1917" s="442"/>
      <c r="D1917" s="442"/>
      <c r="E1917" s="442"/>
      <c r="F1917" s="442"/>
      <c r="G1917" s="442"/>
    </row>
    <row r="1918" spans="3:7">
      <c r="C1918" s="442"/>
      <c r="D1918" s="442"/>
      <c r="E1918" s="442"/>
      <c r="F1918" s="442"/>
      <c r="G1918" s="442"/>
    </row>
    <row r="1919" spans="3:7">
      <c r="C1919" s="442"/>
      <c r="D1919" s="442"/>
      <c r="E1919" s="442"/>
      <c r="F1919" s="442"/>
      <c r="G1919" s="442"/>
    </row>
    <row r="1920" spans="3:7">
      <c r="C1920" s="442"/>
      <c r="D1920" s="442"/>
      <c r="E1920" s="442"/>
      <c r="F1920" s="442"/>
      <c r="G1920" s="442"/>
    </row>
    <row r="1921" spans="3:7">
      <c r="C1921" s="442"/>
      <c r="D1921" s="442"/>
      <c r="E1921" s="442"/>
      <c r="F1921" s="442"/>
      <c r="G1921" s="442"/>
    </row>
    <row r="1922" spans="3:7">
      <c r="C1922" s="442"/>
      <c r="D1922" s="442"/>
      <c r="E1922" s="442"/>
      <c r="F1922" s="442"/>
      <c r="G1922" s="442"/>
    </row>
    <row r="1923" spans="3:7">
      <c r="C1923" s="442"/>
      <c r="D1923" s="442"/>
      <c r="E1923" s="442"/>
      <c r="F1923" s="442"/>
      <c r="G1923" s="442"/>
    </row>
    <row r="1924" spans="3:7">
      <c r="C1924" s="442"/>
      <c r="D1924" s="442"/>
      <c r="E1924" s="442"/>
      <c r="F1924" s="442"/>
      <c r="G1924" s="442"/>
    </row>
    <row r="1925" spans="3:7">
      <c r="C1925" s="442"/>
      <c r="D1925" s="442"/>
      <c r="E1925" s="442"/>
      <c r="F1925" s="442"/>
      <c r="G1925" s="442"/>
    </row>
    <row r="1926" spans="3:7">
      <c r="C1926" s="442"/>
      <c r="D1926" s="442"/>
      <c r="E1926" s="442"/>
      <c r="F1926" s="442"/>
      <c r="G1926" s="442"/>
    </row>
    <row r="1927" spans="3:7">
      <c r="C1927" s="442"/>
      <c r="D1927" s="442"/>
      <c r="E1927" s="442"/>
      <c r="F1927" s="442"/>
      <c r="G1927" s="442"/>
    </row>
    <row r="1928" spans="3:7">
      <c r="C1928" s="442"/>
      <c r="D1928" s="442"/>
      <c r="E1928" s="442"/>
      <c r="F1928" s="442"/>
      <c r="G1928" s="442"/>
    </row>
    <row r="1929" spans="3:7">
      <c r="C1929" s="442"/>
      <c r="D1929" s="442"/>
      <c r="E1929" s="442"/>
      <c r="F1929" s="442"/>
      <c r="G1929" s="442"/>
    </row>
    <row r="1930" spans="3:7">
      <c r="C1930" s="442"/>
      <c r="D1930" s="442"/>
      <c r="E1930" s="442"/>
      <c r="F1930" s="442"/>
      <c r="G1930" s="442"/>
    </row>
    <row r="1931" spans="3:7">
      <c r="C1931" s="442"/>
      <c r="D1931" s="442"/>
      <c r="E1931" s="442"/>
      <c r="F1931" s="442"/>
      <c r="G1931" s="442"/>
    </row>
    <row r="1932" spans="3:7">
      <c r="C1932" s="442"/>
      <c r="D1932" s="442"/>
      <c r="E1932" s="442"/>
      <c r="F1932" s="442"/>
      <c r="G1932" s="442"/>
    </row>
    <row r="1933" spans="3:7">
      <c r="C1933" s="442"/>
      <c r="D1933" s="442"/>
      <c r="E1933" s="442"/>
      <c r="F1933" s="442"/>
      <c r="G1933" s="442"/>
    </row>
    <row r="1934" spans="3:7">
      <c r="C1934" s="442"/>
      <c r="D1934" s="442"/>
      <c r="E1934" s="442"/>
      <c r="F1934" s="442"/>
      <c r="G1934" s="442"/>
    </row>
    <row r="1935" spans="3:7">
      <c r="C1935" s="442"/>
      <c r="D1935" s="442"/>
      <c r="E1935" s="442"/>
      <c r="F1935" s="442"/>
      <c r="G1935" s="442"/>
    </row>
    <row r="1936" spans="3:7">
      <c r="C1936" s="442"/>
      <c r="D1936" s="442"/>
      <c r="E1936" s="442"/>
      <c r="F1936" s="442"/>
      <c r="G1936" s="442"/>
    </row>
    <row r="1937" spans="3:7">
      <c r="C1937" s="442"/>
      <c r="D1937" s="442"/>
      <c r="E1937" s="442"/>
      <c r="F1937" s="442"/>
      <c r="G1937" s="442"/>
    </row>
    <row r="1938" spans="3:7">
      <c r="C1938" s="442"/>
      <c r="D1938" s="442"/>
      <c r="E1938" s="442"/>
      <c r="F1938" s="442"/>
      <c r="G1938" s="442"/>
    </row>
    <row r="1939" spans="3:7">
      <c r="C1939" s="442"/>
      <c r="D1939" s="442"/>
      <c r="E1939" s="442"/>
      <c r="F1939" s="442"/>
      <c r="G1939" s="442"/>
    </row>
    <row r="1940" spans="3:7">
      <c r="C1940" s="442"/>
      <c r="D1940" s="442"/>
      <c r="E1940" s="442"/>
      <c r="F1940" s="442"/>
      <c r="G1940" s="442"/>
    </row>
    <row r="1941" spans="3:7">
      <c r="C1941" s="442"/>
      <c r="D1941" s="442"/>
      <c r="E1941" s="442"/>
      <c r="F1941" s="442"/>
      <c r="G1941" s="442"/>
    </row>
    <row r="1942" spans="3:7">
      <c r="C1942" s="442"/>
      <c r="D1942" s="442"/>
      <c r="E1942" s="442"/>
      <c r="F1942" s="442"/>
      <c r="G1942" s="442"/>
    </row>
    <row r="1943" spans="3:7">
      <c r="C1943" s="442"/>
      <c r="D1943" s="442"/>
      <c r="E1943" s="442"/>
      <c r="F1943" s="442"/>
      <c r="G1943" s="442"/>
    </row>
    <row r="1944" spans="3:7">
      <c r="C1944" s="442"/>
      <c r="D1944" s="442"/>
      <c r="E1944" s="442"/>
      <c r="F1944" s="442"/>
      <c r="G1944" s="442"/>
    </row>
    <row r="1945" spans="3:7">
      <c r="C1945" s="442"/>
      <c r="D1945" s="442"/>
      <c r="E1945" s="442"/>
      <c r="F1945" s="442"/>
      <c r="G1945" s="442"/>
    </row>
    <row r="1946" spans="3:7">
      <c r="C1946" s="442"/>
      <c r="D1946" s="442"/>
      <c r="E1946" s="442"/>
      <c r="F1946" s="442"/>
      <c r="G1946" s="442"/>
    </row>
    <row r="1947" spans="3:7">
      <c r="C1947" s="442"/>
      <c r="D1947" s="442"/>
      <c r="E1947" s="442"/>
      <c r="F1947" s="442"/>
      <c r="G1947" s="442"/>
    </row>
    <row r="1948" spans="3:7">
      <c r="C1948" s="442"/>
      <c r="D1948" s="442"/>
      <c r="E1948" s="442"/>
      <c r="F1948" s="442"/>
      <c r="G1948" s="442"/>
    </row>
    <row r="1949" spans="3:7">
      <c r="C1949" s="442"/>
      <c r="D1949" s="442"/>
      <c r="E1949" s="442"/>
      <c r="F1949" s="442"/>
      <c r="G1949" s="442"/>
    </row>
    <row r="1950" spans="3:7">
      <c r="C1950" s="442"/>
      <c r="D1950" s="442"/>
      <c r="E1950" s="442"/>
      <c r="F1950" s="442"/>
      <c r="G1950" s="442"/>
    </row>
    <row r="1951" spans="3:7">
      <c r="C1951" s="442"/>
      <c r="D1951" s="442"/>
      <c r="E1951" s="442"/>
      <c r="F1951" s="442"/>
      <c r="G1951" s="442"/>
    </row>
    <row r="1952" spans="3:7">
      <c r="C1952" s="442"/>
      <c r="D1952" s="442"/>
      <c r="E1952" s="442"/>
      <c r="F1952" s="442"/>
      <c r="G1952" s="442"/>
    </row>
    <row r="1953" spans="3:7">
      <c r="C1953" s="442"/>
      <c r="D1953" s="442"/>
      <c r="E1953" s="442"/>
      <c r="F1953" s="442"/>
      <c r="G1953" s="442"/>
    </row>
    <row r="1954" spans="3:7">
      <c r="C1954" s="442"/>
      <c r="D1954" s="442"/>
      <c r="E1954" s="442"/>
      <c r="F1954" s="442"/>
      <c r="G1954" s="442"/>
    </row>
    <row r="1955" spans="3:7">
      <c r="C1955" s="442"/>
      <c r="D1955" s="442"/>
      <c r="E1955" s="442"/>
      <c r="F1955" s="442"/>
      <c r="G1955" s="442"/>
    </row>
    <row r="1956" spans="3:7">
      <c r="C1956" s="442"/>
      <c r="D1956" s="442"/>
      <c r="E1956" s="442"/>
      <c r="F1956" s="442"/>
      <c r="G1956" s="442"/>
    </row>
    <row r="1957" spans="3:7">
      <c r="C1957" s="442"/>
      <c r="D1957" s="442"/>
      <c r="E1957" s="442"/>
      <c r="F1957" s="442"/>
      <c r="G1957" s="442"/>
    </row>
    <row r="1958" spans="3:7">
      <c r="C1958" s="442"/>
      <c r="D1958" s="442"/>
      <c r="E1958" s="442"/>
      <c r="F1958" s="442"/>
      <c r="G1958" s="442"/>
    </row>
    <row r="1959" spans="3:7">
      <c r="C1959" s="442"/>
      <c r="D1959" s="442"/>
      <c r="E1959" s="442"/>
      <c r="F1959" s="442"/>
      <c r="G1959" s="442"/>
    </row>
    <row r="1960" spans="3:7">
      <c r="C1960" s="442"/>
      <c r="D1960" s="442"/>
      <c r="E1960" s="442"/>
      <c r="F1960" s="442"/>
      <c r="G1960" s="442"/>
    </row>
    <row r="1961" spans="3:7">
      <c r="C1961" s="442"/>
      <c r="D1961" s="442"/>
      <c r="E1961" s="442"/>
      <c r="F1961" s="442"/>
      <c r="G1961" s="442"/>
    </row>
    <row r="1962" spans="3:7">
      <c r="C1962" s="442"/>
      <c r="D1962" s="442"/>
      <c r="E1962" s="442"/>
      <c r="F1962" s="442"/>
      <c r="G1962" s="442"/>
    </row>
    <row r="1963" spans="3:7">
      <c r="C1963" s="442"/>
      <c r="D1963" s="442"/>
      <c r="E1963" s="442"/>
      <c r="F1963" s="442"/>
      <c r="G1963" s="442"/>
    </row>
    <row r="1964" spans="3:7">
      <c r="C1964" s="442"/>
      <c r="D1964" s="442"/>
      <c r="E1964" s="442"/>
      <c r="F1964" s="442"/>
      <c r="G1964" s="442"/>
    </row>
    <row r="1965" spans="3:7">
      <c r="C1965" s="442"/>
      <c r="D1965" s="442"/>
      <c r="E1965" s="442"/>
      <c r="F1965" s="442"/>
      <c r="G1965" s="442"/>
    </row>
    <row r="1966" spans="3:7">
      <c r="C1966" s="442"/>
      <c r="D1966" s="442"/>
      <c r="E1966" s="442"/>
      <c r="F1966" s="442"/>
      <c r="G1966" s="442"/>
    </row>
    <row r="1967" spans="3:7">
      <c r="C1967" s="442"/>
      <c r="D1967" s="442"/>
      <c r="E1967" s="442"/>
      <c r="F1967" s="442"/>
      <c r="G1967" s="442"/>
    </row>
    <row r="1968" spans="3:7">
      <c r="C1968" s="442"/>
      <c r="D1968" s="442"/>
      <c r="E1968" s="442"/>
      <c r="F1968" s="442"/>
      <c r="G1968" s="442"/>
    </row>
    <row r="1969" spans="3:7">
      <c r="C1969" s="442"/>
      <c r="D1969" s="442"/>
      <c r="E1969" s="442"/>
      <c r="F1969" s="442"/>
      <c r="G1969" s="442"/>
    </row>
    <row r="1970" spans="3:7">
      <c r="C1970" s="442"/>
      <c r="D1970" s="442"/>
      <c r="E1970" s="442"/>
      <c r="F1970" s="442"/>
      <c r="G1970" s="442"/>
    </row>
    <row r="1971" spans="3:7">
      <c r="C1971" s="442"/>
      <c r="D1971" s="442"/>
      <c r="E1971" s="442"/>
      <c r="F1971" s="442"/>
      <c r="G1971" s="442"/>
    </row>
    <row r="1972" spans="3:7">
      <c r="C1972" s="442"/>
      <c r="D1972" s="442"/>
      <c r="E1972" s="442"/>
      <c r="F1972" s="442"/>
      <c r="G1972" s="442"/>
    </row>
    <row r="1973" spans="3:7">
      <c r="C1973" s="442"/>
      <c r="D1973" s="442"/>
      <c r="E1973" s="442"/>
      <c r="F1973" s="442"/>
      <c r="G1973" s="442"/>
    </row>
    <row r="1974" spans="3:7">
      <c r="C1974" s="442"/>
      <c r="D1974" s="442"/>
      <c r="E1974" s="442"/>
      <c r="F1974" s="442"/>
      <c r="G1974" s="442"/>
    </row>
    <row r="1975" spans="3:7">
      <c r="C1975" s="442"/>
      <c r="D1975" s="442"/>
      <c r="E1975" s="442"/>
      <c r="F1975" s="442"/>
      <c r="G1975" s="442"/>
    </row>
    <row r="1976" spans="3:7">
      <c r="C1976" s="442"/>
      <c r="D1976" s="442"/>
      <c r="E1976" s="442"/>
      <c r="F1976" s="442"/>
      <c r="G1976" s="442"/>
    </row>
    <row r="1977" spans="3:7">
      <c r="C1977" s="442"/>
      <c r="D1977" s="442"/>
      <c r="E1977" s="442"/>
      <c r="F1977" s="442"/>
      <c r="G1977" s="442"/>
    </row>
    <row r="1978" spans="3:7">
      <c r="C1978" s="442"/>
      <c r="D1978" s="442"/>
      <c r="E1978" s="442"/>
      <c r="F1978" s="442"/>
      <c r="G1978" s="442"/>
    </row>
    <row r="1979" spans="3:7">
      <c r="C1979" s="442"/>
      <c r="D1979" s="442"/>
      <c r="E1979" s="442"/>
      <c r="F1979" s="442"/>
      <c r="G1979" s="442"/>
    </row>
    <row r="1980" spans="3:7">
      <c r="C1980" s="442"/>
      <c r="D1980" s="442"/>
      <c r="E1980" s="442"/>
      <c r="F1980" s="442"/>
      <c r="G1980" s="442"/>
    </row>
    <row r="1981" spans="3:7">
      <c r="C1981" s="442"/>
      <c r="D1981" s="442"/>
      <c r="E1981" s="442"/>
      <c r="F1981" s="442"/>
      <c r="G1981" s="442"/>
    </row>
    <row r="1982" spans="3:7">
      <c r="C1982" s="442"/>
      <c r="D1982" s="442"/>
      <c r="E1982" s="442"/>
      <c r="F1982" s="442"/>
      <c r="G1982" s="442"/>
    </row>
    <row r="1983" spans="3:7">
      <c r="C1983" s="442"/>
      <c r="D1983" s="442"/>
      <c r="E1983" s="442"/>
      <c r="F1983" s="442"/>
      <c r="G1983" s="442"/>
    </row>
    <row r="1984" spans="3:7">
      <c r="C1984" s="442"/>
      <c r="D1984" s="442"/>
      <c r="E1984" s="442"/>
      <c r="F1984" s="442"/>
      <c r="G1984" s="442"/>
    </row>
    <row r="1985" spans="3:7">
      <c r="C1985" s="442"/>
      <c r="D1985" s="442"/>
      <c r="E1985" s="442"/>
      <c r="F1985" s="442"/>
      <c r="G1985" s="442"/>
    </row>
    <row r="1986" spans="3:7">
      <c r="C1986" s="442"/>
      <c r="D1986" s="442"/>
      <c r="E1986" s="442"/>
      <c r="F1986" s="442"/>
      <c r="G1986" s="442"/>
    </row>
    <row r="1987" spans="3:7">
      <c r="C1987" s="442"/>
      <c r="D1987" s="442"/>
      <c r="E1987" s="442"/>
      <c r="F1987" s="442"/>
      <c r="G1987" s="442"/>
    </row>
    <row r="1988" spans="3:7">
      <c r="C1988" s="442"/>
      <c r="D1988" s="442"/>
      <c r="E1988" s="442"/>
      <c r="F1988" s="442"/>
      <c r="G1988" s="442"/>
    </row>
    <row r="1989" spans="3:7">
      <c r="C1989" s="442"/>
      <c r="D1989" s="442"/>
      <c r="E1989" s="442"/>
      <c r="F1989" s="442"/>
      <c r="G1989" s="442"/>
    </row>
    <row r="1990" spans="3:7">
      <c r="C1990" s="442"/>
      <c r="D1990" s="442"/>
      <c r="E1990" s="442"/>
      <c r="F1990" s="442"/>
      <c r="G1990" s="442"/>
    </row>
    <row r="1991" spans="3:7">
      <c r="C1991" s="442"/>
      <c r="D1991" s="442"/>
      <c r="E1991" s="442"/>
      <c r="F1991" s="442"/>
      <c r="G1991" s="442"/>
    </row>
    <row r="1992" spans="3:7">
      <c r="C1992" s="442"/>
      <c r="D1992" s="442"/>
      <c r="E1992" s="442"/>
      <c r="F1992" s="442"/>
      <c r="G1992" s="442"/>
    </row>
    <row r="1993" spans="3:7">
      <c r="C1993" s="442"/>
      <c r="D1993" s="442"/>
      <c r="E1993" s="442"/>
      <c r="F1993" s="442"/>
      <c r="G1993" s="442"/>
    </row>
    <row r="1994" spans="3:7">
      <c r="C1994" s="442"/>
      <c r="D1994" s="442"/>
      <c r="E1994" s="442"/>
      <c r="F1994" s="442"/>
      <c r="G1994" s="442"/>
    </row>
    <row r="1995" spans="3:7">
      <c r="C1995" s="442"/>
      <c r="D1995" s="442"/>
      <c r="E1995" s="442"/>
      <c r="F1995" s="442"/>
      <c r="G1995" s="442"/>
    </row>
    <row r="1996" spans="3:7">
      <c r="C1996" s="442"/>
      <c r="D1996" s="442"/>
      <c r="E1996" s="442"/>
      <c r="F1996" s="442"/>
      <c r="G1996" s="442"/>
    </row>
    <row r="1997" spans="3:7">
      <c r="C1997" s="442"/>
      <c r="D1997" s="442"/>
      <c r="E1997" s="442"/>
      <c r="F1997" s="442"/>
      <c r="G1997" s="442"/>
    </row>
    <row r="1998" spans="3:7">
      <c r="C1998" s="442"/>
      <c r="D1998" s="442"/>
      <c r="E1998" s="442"/>
      <c r="F1998" s="442"/>
      <c r="G1998" s="442"/>
    </row>
    <row r="1999" spans="3:7">
      <c r="C1999" s="442"/>
      <c r="D1999" s="442"/>
      <c r="E1999" s="442"/>
      <c r="F1999" s="442"/>
      <c r="G1999" s="442"/>
    </row>
    <row r="2000" spans="3:7">
      <c r="C2000" s="442"/>
      <c r="D2000" s="442"/>
      <c r="E2000" s="442"/>
      <c r="F2000" s="442"/>
      <c r="G2000" s="442"/>
    </row>
    <row r="2001" spans="3:7">
      <c r="C2001" s="442"/>
      <c r="D2001" s="442"/>
      <c r="E2001" s="442"/>
      <c r="F2001" s="442"/>
      <c r="G2001" s="442"/>
    </row>
    <row r="2002" spans="3:7">
      <c r="C2002" s="442"/>
      <c r="D2002" s="442"/>
      <c r="E2002" s="442"/>
      <c r="F2002" s="442"/>
      <c r="G2002" s="442"/>
    </row>
    <row r="2003" spans="3:7">
      <c r="C2003" s="442"/>
      <c r="D2003" s="442"/>
      <c r="E2003" s="442"/>
      <c r="F2003" s="442"/>
      <c r="G2003" s="442"/>
    </row>
    <row r="2004" spans="3:7">
      <c r="C2004" s="442"/>
      <c r="D2004" s="442"/>
      <c r="E2004" s="442"/>
      <c r="F2004" s="442"/>
      <c r="G2004" s="442"/>
    </row>
    <row r="2005" spans="3:7">
      <c r="C2005" s="442"/>
      <c r="D2005" s="442"/>
      <c r="E2005" s="442"/>
      <c r="F2005" s="442"/>
      <c r="G2005" s="442"/>
    </row>
    <row r="2006" spans="3:7">
      <c r="C2006" s="442"/>
      <c r="D2006" s="442"/>
      <c r="E2006" s="442"/>
      <c r="F2006" s="442"/>
      <c r="G2006" s="442"/>
    </row>
    <row r="2007" spans="3:7">
      <c r="C2007" s="442"/>
      <c r="D2007" s="442"/>
      <c r="E2007" s="442"/>
      <c r="F2007" s="442"/>
      <c r="G2007" s="442"/>
    </row>
    <row r="2008" spans="3:7">
      <c r="C2008" s="442"/>
      <c r="D2008" s="442"/>
      <c r="E2008" s="442"/>
      <c r="F2008" s="442"/>
      <c r="G2008" s="442"/>
    </row>
    <row r="2009" spans="3:7">
      <c r="C2009" s="442"/>
      <c r="D2009" s="442"/>
      <c r="E2009" s="442"/>
      <c r="F2009" s="442"/>
      <c r="G2009" s="442"/>
    </row>
    <row r="2010" spans="3:7">
      <c r="C2010" s="442"/>
      <c r="D2010" s="442"/>
      <c r="E2010" s="442"/>
      <c r="F2010" s="442"/>
      <c r="G2010" s="442"/>
    </row>
    <row r="2011" spans="3:7">
      <c r="C2011" s="442"/>
      <c r="D2011" s="442"/>
      <c r="E2011" s="442"/>
      <c r="F2011" s="442"/>
      <c r="G2011" s="442"/>
    </row>
    <row r="2012" spans="3:7">
      <c r="C2012" s="442"/>
      <c r="D2012" s="442"/>
      <c r="E2012" s="442"/>
      <c r="F2012" s="442"/>
      <c r="G2012" s="442"/>
    </row>
    <row r="2013" spans="3:7">
      <c r="C2013" s="442"/>
      <c r="D2013" s="442"/>
      <c r="E2013" s="442"/>
      <c r="F2013" s="442"/>
      <c r="G2013" s="442"/>
    </row>
    <row r="2014" spans="3:7">
      <c r="C2014" s="442"/>
      <c r="D2014" s="442"/>
      <c r="E2014" s="442"/>
      <c r="F2014" s="442"/>
      <c r="G2014" s="442"/>
    </row>
    <row r="2015" spans="3:7">
      <c r="C2015" s="442"/>
      <c r="D2015" s="442"/>
      <c r="E2015" s="442"/>
      <c r="F2015" s="442"/>
      <c r="G2015" s="442"/>
    </row>
    <row r="2016" spans="3:7">
      <c r="C2016" s="442"/>
      <c r="D2016" s="442"/>
      <c r="E2016" s="442"/>
      <c r="F2016" s="442"/>
      <c r="G2016" s="442"/>
    </row>
    <row r="2017" spans="3:7">
      <c r="C2017" s="442"/>
      <c r="D2017" s="442"/>
      <c r="E2017" s="442"/>
      <c r="F2017" s="442"/>
      <c r="G2017" s="442"/>
    </row>
    <row r="2018" spans="3:7">
      <c r="C2018" s="442"/>
      <c r="D2018" s="442"/>
      <c r="E2018" s="442"/>
      <c r="F2018" s="442"/>
      <c r="G2018" s="442"/>
    </row>
    <row r="2019" spans="3:7">
      <c r="C2019" s="442"/>
      <c r="D2019" s="442"/>
      <c r="E2019" s="442"/>
      <c r="F2019" s="442"/>
      <c r="G2019" s="442"/>
    </row>
    <row r="2020" spans="3:7">
      <c r="C2020" s="442"/>
      <c r="D2020" s="442"/>
      <c r="E2020" s="442"/>
      <c r="F2020" s="442"/>
      <c r="G2020" s="442"/>
    </row>
    <row r="2021" spans="3:7">
      <c r="C2021" s="442"/>
      <c r="D2021" s="442"/>
      <c r="E2021" s="442"/>
      <c r="F2021" s="442"/>
      <c r="G2021" s="442"/>
    </row>
    <row r="2022" spans="3:7">
      <c r="C2022" s="442"/>
      <c r="D2022" s="442"/>
      <c r="E2022" s="442"/>
      <c r="F2022" s="442"/>
      <c r="G2022" s="442"/>
    </row>
    <row r="2023" spans="3:7">
      <c r="C2023" s="442"/>
      <c r="D2023" s="442"/>
      <c r="E2023" s="442"/>
      <c r="F2023" s="442"/>
      <c r="G2023" s="442"/>
    </row>
    <row r="2024" spans="3:7">
      <c r="C2024" s="442"/>
      <c r="D2024" s="442"/>
      <c r="E2024" s="442"/>
      <c r="F2024" s="442"/>
      <c r="G2024" s="442"/>
    </row>
    <row r="2025" spans="3:7">
      <c r="C2025" s="442"/>
      <c r="D2025" s="442"/>
      <c r="E2025" s="442"/>
      <c r="F2025" s="442"/>
      <c r="G2025" s="442"/>
    </row>
    <row r="2026" spans="3:7">
      <c r="C2026" s="442"/>
      <c r="D2026" s="442"/>
      <c r="E2026" s="442"/>
      <c r="F2026" s="442"/>
      <c r="G2026" s="442"/>
    </row>
    <row r="2027" spans="3:7">
      <c r="C2027" s="442"/>
      <c r="D2027" s="442"/>
      <c r="E2027" s="442"/>
      <c r="F2027" s="442"/>
      <c r="G2027" s="442"/>
    </row>
    <row r="2028" spans="3:7">
      <c r="C2028" s="442"/>
      <c r="D2028" s="442"/>
      <c r="E2028" s="442"/>
      <c r="F2028" s="442"/>
      <c r="G2028" s="442"/>
    </row>
    <row r="2029" spans="3:7">
      <c r="C2029" s="442"/>
      <c r="D2029" s="442"/>
      <c r="E2029" s="442"/>
      <c r="F2029" s="442"/>
      <c r="G2029" s="442"/>
    </row>
    <row r="2030" spans="3:7">
      <c r="C2030" s="442"/>
      <c r="D2030" s="442"/>
      <c r="E2030" s="442"/>
      <c r="F2030" s="442"/>
      <c r="G2030" s="442"/>
    </row>
    <row r="2031" spans="3:7">
      <c r="C2031" s="442"/>
      <c r="D2031" s="442"/>
      <c r="E2031" s="442"/>
      <c r="F2031" s="442"/>
      <c r="G2031" s="442"/>
    </row>
    <row r="2032" spans="3:7">
      <c r="C2032" s="442"/>
      <c r="D2032" s="442"/>
      <c r="E2032" s="442"/>
      <c r="F2032" s="442"/>
      <c r="G2032" s="442"/>
    </row>
    <row r="2033" spans="3:7">
      <c r="C2033" s="442"/>
      <c r="D2033" s="442"/>
      <c r="E2033" s="442"/>
      <c r="F2033" s="442"/>
      <c r="G2033" s="442"/>
    </row>
    <row r="2034" spans="3:7">
      <c r="C2034" s="442"/>
      <c r="D2034" s="442"/>
      <c r="E2034" s="442"/>
      <c r="F2034" s="442"/>
      <c r="G2034" s="442"/>
    </row>
    <row r="2035" spans="3:7">
      <c r="C2035" s="442"/>
      <c r="D2035" s="442"/>
      <c r="E2035" s="442"/>
      <c r="F2035" s="442"/>
      <c r="G2035" s="442"/>
    </row>
    <row r="2036" spans="3:7">
      <c r="C2036" s="442"/>
      <c r="D2036" s="442"/>
      <c r="E2036" s="442"/>
      <c r="F2036" s="442"/>
      <c r="G2036" s="442"/>
    </row>
    <row r="2037" spans="3:7">
      <c r="C2037" s="442"/>
      <c r="D2037" s="442"/>
      <c r="E2037" s="442"/>
      <c r="F2037" s="442"/>
      <c r="G2037" s="442"/>
    </row>
    <row r="2038" spans="3:7">
      <c r="C2038" s="442"/>
      <c r="D2038" s="442"/>
      <c r="E2038" s="442"/>
      <c r="F2038" s="442"/>
      <c r="G2038" s="442"/>
    </row>
    <row r="2039" spans="3:7">
      <c r="C2039" s="442"/>
      <c r="D2039" s="442"/>
      <c r="E2039" s="442"/>
      <c r="F2039" s="442"/>
      <c r="G2039" s="442"/>
    </row>
    <row r="2040" spans="3:7">
      <c r="C2040" s="442"/>
      <c r="D2040" s="442"/>
      <c r="E2040" s="442"/>
      <c r="F2040" s="442"/>
      <c r="G2040" s="442"/>
    </row>
    <row r="2041" spans="3:7">
      <c r="C2041" s="442"/>
      <c r="D2041" s="442"/>
      <c r="E2041" s="442"/>
      <c r="F2041" s="442"/>
      <c r="G2041" s="442"/>
    </row>
    <row r="2042" spans="3:7">
      <c r="C2042" s="442"/>
      <c r="D2042" s="442"/>
      <c r="E2042" s="442"/>
      <c r="F2042" s="442"/>
      <c r="G2042" s="442"/>
    </row>
    <row r="2043" spans="3:7">
      <c r="C2043" s="442"/>
      <c r="D2043" s="442"/>
      <c r="E2043" s="442"/>
      <c r="F2043" s="442"/>
      <c r="G2043" s="442"/>
    </row>
    <row r="2044" spans="3:7">
      <c r="C2044" s="442"/>
      <c r="D2044" s="442"/>
      <c r="E2044" s="442"/>
      <c r="F2044" s="442"/>
      <c r="G2044" s="442"/>
    </row>
    <row r="2045" spans="3:7">
      <c r="C2045" s="442"/>
      <c r="D2045" s="442"/>
      <c r="E2045" s="442"/>
      <c r="F2045" s="442"/>
      <c r="G2045" s="442"/>
    </row>
    <row r="2046" spans="3:7">
      <c r="C2046" s="442"/>
      <c r="D2046" s="442"/>
      <c r="E2046" s="442"/>
      <c r="F2046" s="442"/>
      <c r="G2046" s="442"/>
    </row>
    <row r="2047" spans="3:7">
      <c r="C2047" s="442"/>
      <c r="D2047" s="442"/>
      <c r="E2047" s="442"/>
      <c r="F2047" s="442"/>
      <c r="G2047" s="442"/>
    </row>
    <row r="2048" spans="3:7">
      <c r="C2048" s="442"/>
      <c r="D2048" s="442"/>
      <c r="E2048" s="442"/>
      <c r="F2048" s="442"/>
      <c r="G2048" s="442"/>
    </row>
    <row r="2049" spans="3:7">
      <c r="C2049" s="442"/>
      <c r="D2049" s="442"/>
      <c r="E2049" s="442"/>
      <c r="F2049" s="442"/>
      <c r="G2049" s="442"/>
    </row>
    <row r="2050" spans="3:7">
      <c r="C2050" s="442"/>
      <c r="D2050" s="442"/>
      <c r="E2050" s="442"/>
      <c r="F2050" s="442"/>
      <c r="G2050" s="442"/>
    </row>
    <row r="2051" spans="3:7">
      <c r="C2051" s="442"/>
      <c r="D2051" s="442"/>
      <c r="E2051" s="442"/>
      <c r="F2051" s="442"/>
      <c r="G2051" s="442"/>
    </row>
    <row r="2052" spans="3:7">
      <c r="C2052" s="442"/>
      <c r="D2052" s="442"/>
      <c r="E2052" s="442"/>
      <c r="F2052" s="442"/>
      <c r="G2052" s="442"/>
    </row>
    <row r="2053" spans="3:7">
      <c r="C2053" s="442"/>
      <c r="D2053" s="442"/>
      <c r="E2053" s="442"/>
      <c r="F2053" s="442"/>
      <c r="G2053" s="442"/>
    </row>
    <row r="2054" spans="3:7">
      <c r="C2054" s="442"/>
      <c r="D2054" s="442"/>
      <c r="E2054" s="442"/>
      <c r="F2054" s="442"/>
      <c r="G2054" s="442"/>
    </row>
    <row r="2055" spans="3:7">
      <c r="C2055" s="442"/>
      <c r="D2055" s="442"/>
      <c r="E2055" s="442"/>
      <c r="F2055" s="442"/>
      <c r="G2055" s="442"/>
    </row>
    <row r="2056" spans="3:7">
      <c r="C2056" s="442"/>
      <c r="D2056" s="442"/>
      <c r="E2056" s="442"/>
      <c r="F2056" s="442"/>
      <c r="G2056" s="442"/>
    </row>
    <row r="2057" spans="3:7">
      <c r="C2057" s="442"/>
      <c r="D2057" s="442"/>
      <c r="E2057" s="442"/>
      <c r="F2057" s="442"/>
      <c r="G2057" s="442"/>
    </row>
    <row r="2058" spans="3:7">
      <c r="C2058" s="442"/>
      <c r="D2058" s="442"/>
      <c r="E2058" s="442"/>
      <c r="F2058" s="442"/>
      <c r="G2058" s="442"/>
    </row>
    <row r="2059" spans="3:7">
      <c r="C2059" s="442"/>
      <c r="D2059" s="442"/>
      <c r="E2059" s="442"/>
      <c r="F2059" s="442"/>
      <c r="G2059" s="442"/>
    </row>
    <row r="2060" spans="3:7">
      <c r="C2060" s="442"/>
      <c r="D2060" s="442"/>
      <c r="E2060" s="442"/>
      <c r="F2060" s="442"/>
      <c r="G2060" s="442"/>
    </row>
    <row r="2061" spans="3:7">
      <c r="C2061" s="442"/>
      <c r="D2061" s="442"/>
      <c r="E2061" s="442"/>
      <c r="F2061" s="442"/>
      <c r="G2061" s="442"/>
    </row>
    <row r="2062" spans="3:7">
      <c r="C2062" s="442"/>
      <c r="D2062" s="442"/>
      <c r="E2062" s="442"/>
      <c r="F2062" s="442"/>
      <c r="G2062" s="442"/>
    </row>
    <row r="2063" spans="3:7">
      <c r="C2063" s="442"/>
      <c r="D2063" s="442"/>
      <c r="E2063" s="442"/>
      <c r="F2063" s="442"/>
      <c r="G2063" s="442"/>
    </row>
    <row r="2064" spans="3:7">
      <c r="C2064" s="442"/>
      <c r="D2064" s="442"/>
      <c r="E2064" s="442"/>
      <c r="F2064" s="442"/>
      <c r="G2064" s="442"/>
    </row>
    <row r="2065" spans="3:7">
      <c r="C2065" s="442"/>
      <c r="D2065" s="442"/>
      <c r="E2065" s="442"/>
      <c r="F2065" s="442"/>
      <c r="G2065" s="442"/>
    </row>
    <row r="2066" spans="3:7">
      <c r="C2066" s="442"/>
      <c r="D2066" s="442"/>
      <c r="E2066" s="442"/>
      <c r="F2066" s="442"/>
      <c r="G2066" s="442"/>
    </row>
    <row r="2067" spans="3:7">
      <c r="C2067" s="442"/>
      <c r="D2067" s="442"/>
      <c r="E2067" s="442"/>
      <c r="F2067" s="442"/>
      <c r="G2067" s="442"/>
    </row>
    <row r="2068" spans="3:7">
      <c r="C2068" s="442"/>
      <c r="D2068" s="442"/>
      <c r="E2068" s="442"/>
      <c r="F2068" s="442"/>
      <c r="G2068" s="442"/>
    </row>
    <row r="2069" spans="3:7">
      <c r="C2069" s="442"/>
      <c r="D2069" s="442"/>
      <c r="E2069" s="442"/>
      <c r="F2069" s="442"/>
      <c r="G2069" s="442"/>
    </row>
    <row r="2070" spans="3:7">
      <c r="C2070" s="442"/>
      <c r="D2070" s="442"/>
      <c r="E2070" s="442"/>
      <c r="F2070" s="442"/>
      <c r="G2070" s="442"/>
    </row>
    <row r="2071" spans="3:7">
      <c r="C2071" s="442"/>
      <c r="D2071" s="442"/>
      <c r="E2071" s="442"/>
      <c r="F2071" s="442"/>
      <c r="G2071" s="442"/>
    </row>
    <row r="2072" spans="3:7">
      <c r="C2072" s="442"/>
      <c r="D2072" s="442"/>
      <c r="E2072" s="442"/>
      <c r="F2072" s="442"/>
      <c r="G2072" s="442"/>
    </row>
    <row r="2073" spans="3:7">
      <c r="C2073" s="442"/>
      <c r="D2073" s="442"/>
      <c r="E2073" s="442"/>
      <c r="F2073" s="442"/>
      <c r="G2073" s="442"/>
    </row>
    <row r="2074" spans="3:7">
      <c r="C2074" s="442"/>
      <c r="D2074" s="442"/>
      <c r="E2074" s="442"/>
      <c r="F2074" s="442"/>
      <c r="G2074" s="442"/>
    </row>
    <row r="2075" spans="3:7">
      <c r="C2075" s="442"/>
      <c r="D2075" s="442"/>
      <c r="E2075" s="442"/>
      <c r="F2075" s="442"/>
      <c r="G2075" s="442"/>
    </row>
    <row r="2076" spans="3:7">
      <c r="C2076" s="442"/>
      <c r="D2076" s="442"/>
      <c r="E2076" s="442"/>
      <c r="F2076" s="442"/>
      <c r="G2076" s="442"/>
    </row>
    <row r="2077" spans="3:7">
      <c r="C2077" s="442"/>
      <c r="D2077" s="442"/>
      <c r="E2077" s="442"/>
      <c r="F2077" s="442"/>
      <c r="G2077" s="442"/>
    </row>
    <row r="2078" spans="3:7">
      <c r="C2078" s="442"/>
      <c r="D2078" s="442"/>
      <c r="E2078" s="442"/>
      <c r="F2078" s="442"/>
      <c r="G2078" s="442"/>
    </row>
    <row r="2079" spans="3:7">
      <c r="C2079" s="442"/>
      <c r="D2079" s="442"/>
      <c r="E2079" s="442"/>
      <c r="F2079" s="442"/>
      <c r="G2079" s="442"/>
    </row>
    <row r="2080" spans="3:7">
      <c r="C2080" s="442"/>
      <c r="D2080" s="442"/>
      <c r="E2080" s="442"/>
      <c r="F2080" s="442"/>
      <c r="G2080" s="442"/>
    </row>
    <row r="2081" spans="3:7">
      <c r="C2081" s="442"/>
      <c r="D2081" s="442"/>
      <c r="E2081" s="442"/>
      <c r="F2081" s="442"/>
      <c r="G2081" s="442"/>
    </row>
    <row r="2082" spans="3:7">
      <c r="C2082" s="442"/>
      <c r="D2082" s="442"/>
      <c r="E2082" s="442"/>
      <c r="F2082" s="442"/>
      <c r="G2082" s="442"/>
    </row>
    <row r="2083" spans="3:7">
      <c r="C2083" s="442"/>
      <c r="D2083" s="442"/>
      <c r="E2083" s="442"/>
      <c r="F2083" s="442"/>
      <c r="G2083" s="442"/>
    </row>
    <row r="2084" spans="3:7">
      <c r="C2084" s="442"/>
      <c r="D2084" s="442"/>
      <c r="E2084" s="442"/>
      <c r="F2084" s="442"/>
      <c r="G2084" s="442"/>
    </row>
    <row r="2085" spans="3:7">
      <c r="C2085" s="442"/>
      <c r="D2085" s="442"/>
      <c r="E2085" s="442"/>
      <c r="F2085" s="442"/>
      <c r="G2085" s="442"/>
    </row>
    <row r="2086" spans="3:7">
      <c r="C2086" s="442"/>
      <c r="D2086" s="442"/>
      <c r="E2086" s="442"/>
      <c r="F2086" s="442"/>
      <c r="G2086" s="442"/>
    </row>
    <row r="2087" spans="3:7">
      <c r="C2087" s="442"/>
      <c r="D2087" s="442"/>
      <c r="E2087" s="442"/>
      <c r="F2087" s="442"/>
      <c r="G2087" s="442"/>
    </row>
    <row r="2088" spans="3:7">
      <c r="C2088" s="442"/>
      <c r="D2088" s="442"/>
      <c r="E2088" s="442"/>
      <c r="F2088" s="442"/>
      <c r="G2088" s="442"/>
    </row>
    <row r="2089" spans="3:7">
      <c r="C2089" s="442"/>
      <c r="D2089" s="442"/>
      <c r="E2089" s="442"/>
      <c r="F2089" s="442"/>
      <c r="G2089" s="442"/>
    </row>
    <row r="2090" spans="3:7">
      <c r="C2090" s="442"/>
      <c r="D2090" s="442"/>
      <c r="E2090" s="442"/>
      <c r="F2090" s="442"/>
      <c r="G2090" s="442"/>
    </row>
    <row r="2091" spans="3:7">
      <c r="C2091" s="442"/>
      <c r="D2091" s="442"/>
      <c r="E2091" s="442"/>
      <c r="F2091" s="442"/>
      <c r="G2091" s="442"/>
    </row>
    <row r="2092" spans="3:7">
      <c r="C2092" s="442"/>
      <c r="D2092" s="442"/>
      <c r="E2092" s="442"/>
      <c r="F2092" s="442"/>
      <c r="G2092" s="442"/>
    </row>
    <row r="2093" spans="3:7">
      <c r="C2093" s="442"/>
      <c r="D2093" s="442"/>
      <c r="E2093" s="442"/>
      <c r="F2093" s="442"/>
      <c r="G2093" s="442"/>
    </row>
    <row r="2094" spans="3:7">
      <c r="C2094" s="442"/>
      <c r="D2094" s="442"/>
      <c r="E2094" s="442"/>
      <c r="F2094" s="442"/>
      <c r="G2094" s="442"/>
    </row>
    <row r="2095" spans="3:7">
      <c r="C2095" s="442"/>
      <c r="D2095" s="442"/>
      <c r="E2095" s="442"/>
      <c r="F2095" s="442"/>
      <c r="G2095" s="442"/>
    </row>
    <row r="2096" spans="3:7">
      <c r="C2096" s="442"/>
      <c r="D2096" s="442"/>
      <c r="E2096" s="442"/>
      <c r="F2096" s="442"/>
      <c r="G2096" s="442"/>
    </row>
    <row r="2097" spans="3:7">
      <c r="C2097" s="442"/>
      <c r="D2097" s="442"/>
      <c r="E2097" s="442"/>
      <c r="F2097" s="442"/>
      <c r="G2097" s="442"/>
    </row>
    <row r="2098" spans="3:7">
      <c r="C2098" s="442"/>
      <c r="D2098" s="442"/>
      <c r="E2098" s="442"/>
      <c r="F2098" s="442"/>
      <c r="G2098" s="442"/>
    </row>
    <row r="2099" spans="3:7">
      <c r="C2099" s="442"/>
      <c r="D2099" s="442"/>
      <c r="E2099" s="442"/>
      <c r="F2099" s="442"/>
      <c r="G2099" s="442"/>
    </row>
    <row r="2100" spans="3:7">
      <c r="C2100" s="442"/>
      <c r="D2100" s="442"/>
      <c r="E2100" s="442"/>
      <c r="F2100" s="442"/>
      <c r="G2100" s="442"/>
    </row>
    <row r="2101" spans="3:7">
      <c r="C2101" s="442"/>
      <c r="D2101" s="442"/>
      <c r="E2101" s="442"/>
      <c r="F2101" s="442"/>
      <c r="G2101" s="442"/>
    </row>
    <row r="2102" spans="3:7">
      <c r="C2102" s="442"/>
      <c r="D2102" s="442"/>
      <c r="E2102" s="442"/>
      <c r="F2102" s="442"/>
      <c r="G2102" s="442"/>
    </row>
    <row r="2103" spans="3:7">
      <c r="C2103" s="442"/>
      <c r="D2103" s="442"/>
      <c r="E2103" s="442"/>
      <c r="F2103" s="442"/>
      <c r="G2103" s="442"/>
    </row>
    <row r="2104" spans="3:7">
      <c r="C2104" s="442"/>
      <c r="D2104" s="442"/>
      <c r="E2104" s="442"/>
      <c r="F2104" s="442"/>
      <c r="G2104" s="442"/>
    </row>
    <row r="2105" spans="3:7">
      <c r="C2105" s="442"/>
      <c r="D2105" s="442"/>
      <c r="E2105" s="442"/>
      <c r="F2105" s="442"/>
      <c r="G2105" s="442"/>
    </row>
    <row r="2106" spans="3:7">
      <c r="C2106" s="442"/>
      <c r="D2106" s="442"/>
      <c r="E2106" s="442"/>
      <c r="F2106" s="442"/>
      <c r="G2106" s="442"/>
    </row>
    <row r="2107" spans="3:7">
      <c r="C2107" s="442"/>
      <c r="D2107" s="442"/>
      <c r="E2107" s="442"/>
      <c r="F2107" s="442"/>
      <c r="G2107" s="442"/>
    </row>
    <row r="2108" spans="3:7">
      <c r="C2108" s="442"/>
      <c r="D2108" s="442"/>
      <c r="E2108" s="442"/>
      <c r="F2108" s="442"/>
      <c r="G2108" s="442"/>
    </row>
    <row r="2109" spans="3:7">
      <c r="C2109" s="442"/>
      <c r="D2109" s="442"/>
      <c r="E2109" s="442"/>
      <c r="F2109" s="442"/>
      <c r="G2109" s="442"/>
    </row>
    <row r="2110" spans="3:7">
      <c r="C2110" s="442"/>
      <c r="D2110" s="442"/>
      <c r="E2110" s="442"/>
      <c r="F2110" s="442"/>
      <c r="G2110" s="442"/>
    </row>
    <row r="2111" spans="3:7">
      <c r="C2111" s="442"/>
      <c r="D2111" s="442"/>
      <c r="E2111" s="442"/>
      <c r="F2111" s="442"/>
      <c r="G2111" s="442"/>
    </row>
    <row r="2112" spans="3:7">
      <c r="C2112" s="442"/>
      <c r="D2112" s="442"/>
      <c r="E2112" s="442"/>
      <c r="F2112" s="442"/>
      <c r="G2112" s="442"/>
    </row>
    <row r="2113" spans="3:7">
      <c r="C2113" s="442"/>
      <c r="D2113" s="442"/>
      <c r="E2113" s="442"/>
      <c r="F2113" s="442"/>
      <c r="G2113" s="442"/>
    </row>
    <row r="2114" spans="3:7">
      <c r="C2114" s="442"/>
      <c r="D2114" s="442"/>
      <c r="E2114" s="442"/>
      <c r="F2114" s="442"/>
      <c r="G2114" s="442"/>
    </row>
    <row r="2115" spans="3:7">
      <c r="C2115" s="442"/>
      <c r="D2115" s="442"/>
      <c r="E2115" s="442"/>
      <c r="F2115" s="442"/>
      <c r="G2115" s="442"/>
    </row>
    <row r="2116" spans="3:7">
      <c r="C2116" s="442"/>
      <c r="D2116" s="442"/>
      <c r="E2116" s="442"/>
      <c r="F2116" s="442"/>
      <c r="G2116" s="442"/>
    </row>
    <row r="2117" spans="3:7">
      <c r="C2117" s="442"/>
      <c r="D2117" s="442"/>
      <c r="E2117" s="442"/>
      <c r="F2117" s="442"/>
      <c r="G2117" s="442"/>
    </row>
    <row r="2118" spans="3:7">
      <c r="C2118" s="442"/>
      <c r="D2118" s="442"/>
      <c r="E2118" s="442"/>
      <c r="F2118" s="442"/>
      <c r="G2118" s="442"/>
    </row>
    <row r="2119" spans="3:7">
      <c r="C2119" s="442"/>
      <c r="D2119" s="442"/>
      <c r="E2119" s="442"/>
      <c r="F2119" s="442"/>
      <c r="G2119" s="442"/>
    </row>
    <row r="2120" spans="3:7">
      <c r="C2120" s="442"/>
      <c r="D2120" s="442"/>
      <c r="E2120" s="442"/>
      <c r="F2120" s="442"/>
      <c r="G2120" s="442"/>
    </row>
    <row r="2121" spans="3:7">
      <c r="C2121" s="442"/>
      <c r="D2121" s="442"/>
      <c r="E2121" s="442"/>
      <c r="F2121" s="442"/>
      <c r="G2121" s="442"/>
    </row>
    <row r="2122" spans="3:7">
      <c r="C2122" s="442"/>
      <c r="D2122" s="442"/>
      <c r="E2122" s="442"/>
      <c r="F2122" s="442"/>
      <c r="G2122" s="442"/>
    </row>
    <row r="2123" spans="3:7">
      <c r="C2123" s="442"/>
      <c r="D2123" s="442"/>
      <c r="E2123" s="442"/>
      <c r="F2123" s="442"/>
      <c r="G2123" s="442"/>
    </row>
    <row r="2124" spans="3:7">
      <c r="C2124" s="442"/>
      <c r="D2124" s="442"/>
      <c r="E2124" s="442"/>
      <c r="F2124" s="442"/>
      <c r="G2124" s="442"/>
    </row>
    <row r="2125" spans="3:7">
      <c r="C2125" s="442"/>
      <c r="D2125" s="442"/>
      <c r="E2125" s="442"/>
      <c r="F2125" s="442"/>
      <c r="G2125" s="442"/>
    </row>
    <row r="2126" spans="3:7">
      <c r="C2126" s="442"/>
      <c r="D2126" s="442"/>
      <c r="E2126" s="442"/>
      <c r="F2126" s="442"/>
      <c r="G2126" s="442"/>
    </row>
    <row r="2127" spans="3:7">
      <c r="C2127" s="442"/>
      <c r="D2127" s="442"/>
      <c r="E2127" s="442"/>
      <c r="F2127" s="442"/>
      <c r="G2127" s="442"/>
    </row>
    <row r="2128" spans="3:7">
      <c r="C2128" s="442"/>
      <c r="D2128" s="442"/>
      <c r="E2128" s="442"/>
      <c r="F2128" s="442"/>
      <c r="G2128" s="442"/>
    </row>
    <row r="2129" spans="3:7">
      <c r="C2129" s="442"/>
      <c r="D2129" s="442"/>
      <c r="E2129" s="442"/>
      <c r="F2129" s="442"/>
      <c r="G2129" s="442"/>
    </row>
    <row r="2130" spans="3:7">
      <c r="C2130" s="442"/>
      <c r="D2130" s="442"/>
      <c r="E2130" s="442"/>
      <c r="F2130" s="442"/>
      <c r="G2130" s="442"/>
    </row>
    <row r="2131" spans="3:7">
      <c r="C2131" s="442"/>
      <c r="D2131" s="442"/>
      <c r="E2131" s="442"/>
      <c r="F2131" s="442"/>
      <c r="G2131" s="442"/>
    </row>
    <row r="2132" spans="3:7">
      <c r="C2132" s="442"/>
      <c r="D2132" s="442"/>
      <c r="E2132" s="442"/>
      <c r="F2132" s="442"/>
      <c r="G2132" s="442"/>
    </row>
    <row r="2133" spans="3:7">
      <c r="C2133" s="442"/>
      <c r="D2133" s="442"/>
      <c r="E2133" s="442"/>
      <c r="F2133" s="442"/>
      <c r="G2133" s="442"/>
    </row>
    <row r="2134" spans="3:7">
      <c r="C2134" s="442"/>
      <c r="D2134" s="442"/>
      <c r="E2134" s="442"/>
      <c r="F2134" s="442"/>
      <c r="G2134" s="442"/>
    </row>
    <row r="2135" spans="3:7">
      <c r="C2135" s="442"/>
      <c r="D2135" s="442"/>
      <c r="E2135" s="442"/>
      <c r="F2135" s="442"/>
      <c r="G2135" s="442"/>
    </row>
    <row r="2136" spans="3:7">
      <c r="C2136" s="442"/>
      <c r="D2136" s="442"/>
      <c r="E2136" s="442"/>
      <c r="F2136" s="442"/>
      <c r="G2136" s="442"/>
    </row>
    <row r="2137" spans="3:7">
      <c r="C2137" s="442"/>
      <c r="D2137" s="442"/>
      <c r="E2137" s="442"/>
      <c r="F2137" s="442"/>
      <c r="G2137" s="442"/>
    </row>
    <row r="2138" spans="3:7">
      <c r="C2138" s="442"/>
      <c r="D2138" s="442"/>
      <c r="E2138" s="442"/>
      <c r="F2138" s="442"/>
      <c r="G2138" s="442"/>
    </row>
    <row r="2139" spans="3:7">
      <c r="C2139" s="442"/>
      <c r="D2139" s="442"/>
      <c r="E2139" s="442"/>
      <c r="F2139" s="442"/>
      <c r="G2139" s="442"/>
    </row>
    <row r="2140" spans="3:7">
      <c r="C2140" s="442"/>
      <c r="D2140" s="442"/>
      <c r="E2140" s="442"/>
      <c r="F2140" s="442"/>
      <c r="G2140" s="442"/>
    </row>
    <row r="2141" spans="3:7">
      <c r="C2141" s="442"/>
      <c r="D2141" s="442"/>
      <c r="E2141" s="442"/>
      <c r="F2141" s="442"/>
      <c r="G2141" s="442"/>
    </row>
    <row r="2142" spans="3:7">
      <c r="C2142" s="442"/>
      <c r="D2142" s="442"/>
      <c r="E2142" s="442"/>
      <c r="F2142" s="442"/>
      <c r="G2142" s="442"/>
    </row>
    <row r="2143" spans="3:7">
      <c r="C2143" s="442"/>
      <c r="D2143" s="442"/>
      <c r="E2143" s="442"/>
      <c r="F2143" s="442"/>
      <c r="G2143" s="442"/>
    </row>
    <row r="2144" spans="3:7">
      <c r="C2144" s="442"/>
      <c r="D2144" s="442"/>
      <c r="E2144" s="442"/>
      <c r="F2144" s="442"/>
      <c r="G2144" s="442"/>
    </row>
    <row r="2145" spans="3:7">
      <c r="C2145" s="442"/>
      <c r="D2145" s="442"/>
      <c r="E2145" s="442"/>
      <c r="F2145" s="442"/>
      <c r="G2145" s="442"/>
    </row>
    <row r="2146" spans="3:7">
      <c r="C2146" s="442"/>
      <c r="D2146" s="442"/>
      <c r="E2146" s="442"/>
      <c r="F2146" s="442"/>
      <c r="G2146" s="442"/>
    </row>
    <row r="2147" spans="3:7">
      <c r="C2147" s="442"/>
      <c r="D2147" s="442"/>
      <c r="E2147" s="442"/>
      <c r="F2147" s="442"/>
      <c r="G2147" s="442"/>
    </row>
    <row r="2148" spans="3:7">
      <c r="C2148" s="442"/>
      <c r="D2148" s="442"/>
      <c r="E2148" s="442"/>
      <c r="F2148" s="442"/>
      <c r="G2148" s="442"/>
    </row>
    <row r="2149" spans="3:7">
      <c r="C2149" s="442"/>
      <c r="D2149" s="442"/>
      <c r="E2149" s="442"/>
      <c r="F2149" s="442"/>
      <c r="G2149" s="442"/>
    </row>
    <row r="2150" spans="3:7">
      <c r="C2150" s="442"/>
      <c r="D2150" s="442"/>
      <c r="E2150" s="442"/>
      <c r="F2150" s="442"/>
      <c r="G2150" s="442"/>
    </row>
    <row r="2151" spans="3:7">
      <c r="C2151" s="442"/>
      <c r="D2151" s="442"/>
      <c r="E2151" s="442"/>
      <c r="F2151" s="442"/>
      <c r="G2151" s="442"/>
    </row>
    <row r="2152" spans="3:7">
      <c r="C2152" s="442"/>
      <c r="D2152" s="442"/>
      <c r="E2152" s="442"/>
      <c r="F2152" s="442"/>
      <c r="G2152" s="442"/>
    </row>
    <row r="2153" spans="3:7">
      <c r="C2153" s="442"/>
      <c r="D2153" s="442"/>
      <c r="E2153" s="442"/>
      <c r="F2153" s="442"/>
      <c r="G2153" s="442"/>
    </row>
    <row r="2154" spans="3:7">
      <c r="C2154" s="442"/>
      <c r="D2154" s="442"/>
      <c r="E2154" s="442"/>
      <c r="F2154" s="442"/>
      <c r="G2154" s="442"/>
    </row>
    <row r="2155" spans="3:7">
      <c r="C2155" s="442"/>
      <c r="D2155" s="442"/>
      <c r="E2155" s="442"/>
      <c r="F2155" s="442"/>
      <c r="G2155" s="442"/>
    </row>
    <row r="2156" spans="3:7">
      <c r="C2156" s="442"/>
      <c r="D2156" s="442"/>
      <c r="E2156" s="442"/>
      <c r="F2156" s="442"/>
      <c r="G2156" s="442"/>
    </row>
    <row r="2157" spans="3:7">
      <c r="C2157" s="442"/>
      <c r="D2157" s="442"/>
      <c r="E2157" s="442"/>
      <c r="F2157" s="442"/>
      <c r="G2157" s="442"/>
    </row>
    <row r="2158" spans="3:7">
      <c r="C2158" s="442"/>
      <c r="D2158" s="442"/>
      <c r="E2158" s="442"/>
      <c r="F2158" s="442"/>
      <c r="G2158" s="442"/>
    </row>
    <row r="2159" spans="3:7">
      <c r="C2159" s="442"/>
      <c r="D2159" s="442"/>
      <c r="E2159" s="442"/>
      <c r="F2159" s="442"/>
      <c r="G2159" s="442"/>
    </row>
    <row r="2160" spans="3:7">
      <c r="C2160" s="442"/>
      <c r="D2160" s="442"/>
      <c r="E2160" s="442"/>
      <c r="F2160" s="442"/>
      <c r="G2160" s="442"/>
    </row>
    <row r="2161" spans="3:7">
      <c r="C2161" s="442"/>
      <c r="D2161" s="442"/>
      <c r="E2161" s="442"/>
      <c r="F2161" s="442"/>
      <c r="G2161" s="442"/>
    </row>
    <row r="2162" spans="3:7">
      <c r="C2162" s="442"/>
      <c r="D2162" s="442"/>
      <c r="E2162" s="442"/>
      <c r="F2162" s="442"/>
      <c r="G2162" s="442"/>
    </row>
    <row r="2163" spans="3:7">
      <c r="C2163" s="442"/>
      <c r="D2163" s="442"/>
      <c r="E2163" s="442"/>
      <c r="F2163" s="442"/>
      <c r="G2163" s="442"/>
    </row>
    <row r="2164" spans="3:7">
      <c r="C2164" s="442"/>
      <c r="D2164" s="442"/>
      <c r="E2164" s="442"/>
      <c r="F2164" s="442"/>
      <c r="G2164" s="442"/>
    </row>
    <row r="2165" spans="3:7">
      <c r="C2165" s="442"/>
      <c r="D2165" s="442"/>
      <c r="E2165" s="442"/>
      <c r="F2165" s="442"/>
      <c r="G2165" s="442"/>
    </row>
    <row r="2166" spans="3:7">
      <c r="C2166" s="442"/>
      <c r="D2166" s="442"/>
      <c r="E2166" s="442"/>
      <c r="F2166" s="442"/>
      <c r="G2166" s="442"/>
    </row>
    <row r="2167" spans="3:7">
      <c r="C2167" s="442"/>
      <c r="D2167" s="442"/>
      <c r="E2167" s="442"/>
      <c r="F2167" s="442"/>
      <c r="G2167" s="442"/>
    </row>
    <row r="2168" spans="3:7">
      <c r="C2168" s="442"/>
      <c r="D2168" s="442"/>
      <c r="E2168" s="442"/>
      <c r="F2168" s="442"/>
      <c r="G2168" s="442"/>
    </row>
    <row r="2169" spans="3:7">
      <c r="C2169" s="442"/>
      <c r="D2169" s="442"/>
      <c r="E2169" s="442"/>
      <c r="F2169" s="442"/>
      <c r="G2169" s="442"/>
    </row>
    <row r="2170" spans="3:7">
      <c r="C2170" s="442"/>
      <c r="D2170" s="442"/>
      <c r="E2170" s="442"/>
      <c r="F2170" s="442"/>
      <c r="G2170" s="442"/>
    </row>
    <row r="2171" spans="3:7">
      <c r="C2171" s="442"/>
      <c r="D2171" s="442"/>
      <c r="E2171" s="442"/>
      <c r="F2171" s="442"/>
      <c r="G2171" s="442"/>
    </row>
    <row r="2172" spans="3:7">
      <c r="C2172" s="442"/>
      <c r="D2172" s="442"/>
      <c r="E2172" s="442"/>
      <c r="F2172" s="442"/>
      <c r="G2172" s="442"/>
    </row>
    <row r="2173" spans="3:7">
      <c r="C2173" s="442"/>
      <c r="D2173" s="442"/>
      <c r="E2173" s="442"/>
      <c r="F2173" s="442"/>
      <c r="G2173" s="442"/>
    </row>
    <row r="2174" spans="3:7">
      <c r="C2174" s="442"/>
      <c r="D2174" s="442"/>
      <c r="E2174" s="442"/>
      <c r="F2174" s="442"/>
      <c r="G2174" s="442"/>
    </row>
    <row r="2175" spans="3:7">
      <c r="C2175" s="442"/>
      <c r="D2175" s="442"/>
      <c r="E2175" s="442"/>
      <c r="F2175" s="442"/>
      <c r="G2175" s="442"/>
    </row>
    <row r="2176" spans="3:7">
      <c r="C2176" s="442"/>
      <c r="D2176" s="442"/>
      <c r="E2176" s="442"/>
      <c r="F2176" s="442"/>
      <c r="G2176" s="442"/>
    </row>
    <row r="2177" spans="3:7">
      <c r="C2177" s="442"/>
      <c r="D2177" s="442"/>
      <c r="E2177" s="442"/>
      <c r="F2177" s="442"/>
      <c r="G2177" s="442"/>
    </row>
    <row r="2178" spans="3:7">
      <c r="C2178" s="442"/>
      <c r="D2178" s="442"/>
      <c r="E2178" s="442"/>
      <c r="F2178" s="442"/>
      <c r="G2178" s="442"/>
    </row>
    <row r="2179" spans="3:7">
      <c r="C2179" s="442"/>
      <c r="D2179" s="442"/>
      <c r="E2179" s="442"/>
      <c r="F2179" s="442"/>
      <c r="G2179" s="442"/>
    </row>
    <row r="2180" spans="3:7">
      <c r="C2180" s="442"/>
      <c r="D2180" s="442"/>
      <c r="E2180" s="442"/>
      <c r="F2180" s="442"/>
      <c r="G2180" s="442"/>
    </row>
    <row r="2181" spans="3:7">
      <c r="C2181" s="442"/>
      <c r="D2181" s="442"/>
      <c r="E2181" s="442"/>
      <c r="F2181" s="442"/>
      <c r="G2181" s="442"/>
    </row>
    <row r="2182" spans="3:7">
      <c r="C2182" s="442"/>
      <c r="D2182" s="442"/>
      <c r="E2182" s="442"/>
      <c r="F2182" s="442"/>
      <c r="G2182" s="442"/>
    </row>
    <row r="2183" spans="3:7">
      <c r="C2183" s="442"/>
      <c r="D2183" s="442"/>
      <c r="E2183" s="442"/>
      <c r="F2183" s="442"/>
      <c r="G2183" s="442"/>
    </row>
    <row r="2184" spans="3:7">
      <c r="C2184" s="442"/>
      <c r="D2184" s="442"/>
      <c r="E2184" s="442"/>
      <c r="F2184" s="442"/>
      <c r="G2184" s="442"/>
    </row>
    <row r="2185" spans="3:7">
      <c r="C2185" s="442"/>
      <c r="D2185" s="442"/>
      <c r="E2185" s="442"/>
      <c r="F2185" s="442"/>
      <c r="G2185" s="442"/>
    </row>
    <row r="2186" spans="3:7">
      <c r="C2186" s="442"/>
      <c r="D2186" s="442"/>
      <c r="E2186" s="442"/>
      <c r="F2186" s="442"/>
      <c r="G2186" s="442"/>
    </row>
    <row r="2187" spans="3:7">
      <c r="C2187" s="442"/>
      <c r="D2187" s="442"/>
      <c r="E2187" s="442"/>
      <c r="F2187" s="442"/>
      <c r="G2187" s="442"/>
    </row>
    <row r="2188" spans="3:7">
      <c r="C2188" s="442"/>
      <c r="D2188" s="442"/>
      <c r="E2188" s="442"/>
      <c r="F2188" s="442"/>
      <c r="G2188" s="442"/>
    </row>
    <row r="2189" spans="3:7">
      <c r="C2189" s="442"/>
      <c r="D2189" s="442"/>
      <c r="E2189" s="442"/>
      <c r="F2189" s="442"/>
      <c r="G2189" s="442"/>
    </row>
    <row r="2190" spans="3:7">
      <c r="C2190" s="442"/>
      <c r="D2190" s="442"/>
      <c r="E2190" s="442"/>
      <c r="F2190" s="442"/>
      <c r="G2190" s="442"/>
    </row>
    <row r="2191" spans="3:7">
      <c r="C2191" s="442"/>
      <c r="D2191" s="442"/>
      <c r="E2191" s="442"/>
      <c r="F2191" s="442"/>
      <c r="G2191" s="442"/>
    </row>
    <row r="2192" spans="3:7">
      <c r="C2192" s="442"/>
      <c r="D2192" s="442"/>
      <c r="E2192" s="442"/>
      <c r="F2192" s="442"/>
      <c r="G2192" s="442"/>
    </row>
    <row r="2193" spans="3:7">
      <c r="C2193" s="442"/>
      <c r="D2193" s="442"/>
      <c r="E2193" s="442"/>
      <c r="F2193" s="442"/>
      <c r="G2193" s="442"/>
    </row>
    <row r="2194" spans="3:7">
      <c r="C2194" s="442"/>
      <c r="D2194" s="442"/>
      <c r="E2194" s="442"/>
      <c r="F2194" s="442"/>
      <c r="G2194" s="442"/>
    </row>
    <row r="2195" spans="3:7">
      <c r="C2195" s="442"/>
      <c r="D2195" s="442"/>
      <c r="E2195" s="442"/>
      <c r="F2195" s="442"/>
      <c r="G2195" s="442"/>
    </row>
    <row r="2196" spans="3:7">
      <c r="C2196" s="442"/>
      <c r="D2196" s="442"/>
      <c r="E2196" s="442"/>
      <c r="F2196" s="442"/>
      <c r="G2196" s="442"/>
    </row>
    <row r="2197" spans="3:7">
      <c r="C2197" s="442"/>
      <c r="D2197" s="442"/>
      <c r="E2197" s="442"/>
      <c r="F2197" s="442"/>
      <c r="G2197" s="442"/>
    </row>
    <row r="2198" spans="3:7">
      <c r="C2198" s="442"/>
      <c r="D2198" s="442"/>
      <c r="E2198" s="442"/>
      <c r="F2198" s="442"/>
      <c r="G2198" s="442"/>
    </row>
    <row r="2199" spans="3:7">
      <c r="C2199" s="442"/>
      <c r="D2199" s="442"/>
      <c r="E2199" s="442"/>
      <c r="F2199" s="442"/>
      <c r="G2199" s="442"/>
    </row>
    <row r="2200" spans="3:7">
      <c r="C2200" s="442"/>
      <c r="D2200" s="442"/>
      <c r="E2200" s="442"/>
      <c r="F2200" s="442"/>
      <c r="G2200" s="442"/>
    </row>
    <row r="2201" spans="3:7">
      <c r="C2201" s="442"/>
      <c r="D2201" s="442"/>
      <c r="E2201" s="442"/>
      <c r="F2201" s="442"/>
      <c r="G2201" s="442"/>
    </row>
    <row r="2202" spans="3:7">
      <c r="C2202" s="442"/>
      <c r="D2202" s="442"/>
      <c r="E2202" s="442"/>
      <c r="F2202" s="442"/>
      <c r="G2202" s="442"/>
    </row>
    <row r="2203" spans="3:7">
      <c r="C2203" s="442"/>
      <c r="D2203" s="442"/>
      <c r="E2203" s="442"/>
      <c r="F2203" s="442"/>
      <c r="G2203" s="442"/>
    </row>
    <row r="2204" spans="3:7">
      <c r="C2204" s="442"/>
      <c r="D2204" s="442"/>
      <c r="E2204" s="442"/>
      <c r="F2204" s="442"/>
      <c r="G2204" s="442"/>
    </row>
    <row r="2205" spans="3:7">
      <c r="C2205" s="442"/>
      <c r="D2205" s="442"/>
      <c r="E2205" s="442"/>
      <c r="F2205" s="442"/>
      <c r="G2205" s="442"/>
    </row>
    <row r="2206" spans="3:7">
      <c r="C2206" s="442"/>
      <c r="D2206" s="442"/>
      <c r="E2206" s="442"/>
      <c r="F2206" s="442"/>
      <c r="G2206" s="442"/>
    </row>
    <row r="2207" spans="3:7">
      <c r="C2207" s="442"/>
      <c r="D2207" s="442"/>
      <c r="E2207" s="442"/>
      <c r="F2207" s="442"/>
      <c r="G2207" s="442"/>
    </row>
    <row r="2208" spans="3:7">
      <c r="C2208" s="442"/>
      <c r="D2208" s="442"/>
      <c r="E2208" s="442"/>
      <c r="F2208" s="442"/>
      <c r="G2208" s="442"/>
    </row>
    <row r="2209" spans="3:7">
      <c r="C2209" s="442"/>
      <c r="D2209" s="442"/>
      <c r="E2209" s="442"/>
      <c r="F2209" s="442"/>
      <c r="G2209" s="442"/>
    </row>
    <row r="2210" spans="3:7">
      <c r="C2210" s="442"/>
      <c r="D2210" s="442"/>
      <c r="E2210" s="442"/>
      <c r="F2210" s="442"/>
      <c r="G2210" s="442"/>
    </row>
    <row r="2211" spans="3:7">
      <c r="C2211" s="442"/>
      <c r="D2211" s="442"/>
      <c r="E2211" s="442"/>
      <c r="F2211" s="442"/>
      <c r="G2211" s="442"/>
    </row>
    <row r="2212" spans="3:7">
      <c r="C2212" s="442"/>
      <c r="D2212" s="442"/>
      <c r="E2212" s="442"/>
      <c r="F2212" s="442"/>
      <c r="G2212" s="442"/>
    </row>
    <row r="2213" spans="3:7">
      <c r="C2213" s="442"/>
      <c r="D2213" s="442"/>
      <c r="E2213" s="442"/>
      <c r="F2213" s="442"/>
      <c r="G2213" s="442"/>
    </row>
    <row r="2214" spans="3:7">
      <c r="C2214" s="442"/>
      <c r="D2214" s="442"/>
      <c r="E2214" s="442"/>
      <c r="F2214" s="442"/>
      <c r="G2214" s="442"/>
    </row>
    <row r="2215" spans="3:7">
      <c r="C2215" s="442"/>
      <c r="D2215" s="442"/>
      <c r="E2215" s="442"/>
      <c r="F2215" s="442"/>
      <c r="G2215" s="442"/>
    </row>
    <row r="2216" spans="3:7">
      <c r="C2216" s="442"/>
      <c r="D2216" s="442"/>
      <c r="E2216" s="442"/>
      <c r="F2216" s="442"/>
      <c r="G2216" s="442"/>
    </row>
    <row r="2217" spans="3:7">
      <c r="C2217" s="442"/>
      <c r="D2217" s="442"/>
      <c r="E2217" s="442"/>
      <c r="F2217" s="442"/>
      <c r="G2217" s="442"/>
    </row>
    <row r="2218" spans="3:7">
      <c r="C2218" s="442"/>
      <c r="D2218" s="442"/>
      <c r="E2218" s="442"/>
      <c r="F2218" s="442"/>
      <c r="G2218" s="442"/>
    </row>
    <row r="2219" spans="3:7">
      <c r="C2219" s="442"/>
      <c r="D2219" s="442"/>
      <c r="E2219" s="442"/>
      <c r="F2219" s="442"/>
      <c r="G2219" s="442"/>
    </row>
    <row r="2220" spans="3:7">
      <c r="C2220" s="442"/>
      <c r="D2220" s="442"/>
      <c r="E2220" s="442"/>
      <c r="F2220" s="442"/>
      <c r="G2220" s="442"/>
    </row>
    <row r="2221" spans="3:7">
      <c r="C2221" s="442"/>
      <c r="D2221" s="442"/>
      <c r="E2221" s="442"/>
      <c r="F2221" s="442"/>
      <c r="G2221" s="442"/>
    </row>
    <row r="2222" spans="3:7">
      <c r="C2222" s="442"/>
      <c r="D2222" s="442"/>
      <c r="E2222" s="442"/>
      <c r="F2222" s="442"/>
      <c r="G2222" s="442"/>
    </row>
    <row r="2223" spans="3:7">
      <c r="C2223" s="442"/>
      <c r="D2223" s="442"/>
      <c r="E2223" s="442"/>
      <c r="F2223" s="442"/>
      <c r="G2223" s="442"/>
    </row>
    <row r="2224" spans="3:7">
      <c r="C2224" s="442"/>
      <c r="D2224" s="442"/>
      <c r="E2224" s="442"/>
      <c r="F2224" s="442"/>
      <c r="G2224" s="442"/>
    </row>
    <row r="2225" spans="3:7">
      <c r="C2225" s="442"/>
      <c r="D2225" s="442"/>
      <c r="E2225" s="442"/>
      <c r="F2225" s="442"/>
      <c r="G2225" s="442"/>
    </row>
    <row r="2226" spans="3:7">
      <c r="C2226" s="442"/>
      <c r="D2226" s="442"/>
      <c r="E2226" s="442"/>
      <c r="F2226" s="442"/>
      <c r="G2226" s="442"/>
    </row>
    <row r="2227" spans="3:7">
      <c r="C2227" s="442"/>
      <c r="D2227" s="442"/>
      <c r="E2227" s="442"/>
      <c r="F2227" s="442"/>
      <c r="G2227" s="442"/>
    </row>
    <row r="2228" spans="3:7">
      <c r="C2228" s="442"/>
      <c r="D2228" s="442"/>
      <c r="E2228" s="442"/>
      <c r="F2228" s="442"/>
      <c r="G2228" s="442"/>
    </row>
    <row r="2229" spans="3:7">
      <c r="C2229" s="442"/>
      <c r="D2229" s="442"/>
      <c r="E2229" s="442"/>
      <c r="F2229" s="442"/>
      <c r="G2229" s="442"/>
    </row>
    <row r="2230" spans="3:7">
      <c r="C2230" s="442"/>
      <c r="D2230" s="442"/>
      <c r="E2230" s="442"/>
      <c r="F2230" s="442"/>
      <c r="G2230" s="442"/>
    </row>
    <row r="2231" spans="3:7">
      <c r="C2231" s="442"/>
      <c r="D2231" s="442"/>
      <c r="E2231" s="442"/>
      <c r="F2231" s="442"/>
      <c r="G2231" s="442"/>
    </row>
    <row r="2232" spans="3:7">
      <c r="C2232" s="442"/>
      <c r="D2232" s="442"/>
      <c r="E2232" s="442"/>
      <c r="F2232" s="442"/>
      <c r="G2232" s="442"/>
    </row>
    <row r="2233" spans="3:7">
      <c r="C2233" s="442"/>
      <c r="D2233" s="442"/>
      <c r="E2233" s="442"/>
      <c r="F2233" s="442"/>
      <c r="G2233" s="442"/>
    </row>
    <row r="2234" spans="3:7">
      <c r="C2234" s="442"/>
      <c r="D2234" s="442"/>
      <c r="E2234" s="442"/>
      <c r="F2234" s="442"/>
      <c r="G2234" s="442"/>
    </row>
    <row r="2235" spans="3:7">
      <c r="C2235" s="442"/>
      <c r="D2235" s="442"/>
      <c r="E2235" s="442"/>
      <c r="F2235" s="442"/>
      <c r="G2235" s="442"/>
    </row>
    <row r="2236" spans="3:7">
      <c r="C2236" s="442"/>
      <c r="D2236" s="442"/>
      <c r="E2236" s="442"/>
      <c r="F2236" s="442"/>
      <c r="G2236" s="442"/>
    </row>
    <row r="2237" spans="3:7">
      <c r="C2237" s="442"/>
      <c r="D2237" s="442"/>
      <c r="E2237" s="442"/>
      <c r="F2237" s="442"/>
      <c r="G2237" s="442"/>
    </row>
    <row r="2238" spans="3:7">
      <c r="C2238" s="442"/>
      <c r="D2238" s="442"/>
      <c r="E2238" s="442"/>
      <c r="F2238" s="442"/>
      <c r="G2238" s="442"/>
    </row>
    <row r="2239" spans="3:7">
      <c r="C2239" s="442"/>
      <c r="D2239" s="442"/>
      <c r="E2239" s="442"/>
      <c r="F2239" s="442"/>
      <c r="G2239" s="442"/>
    </row>
    <row r="2240" spans="3:7">
      <c r="C2240" s="442"/>
      <c r="D2240" s="442"/>
      <c r="E2240" s="442"/>
      <c r="F2240" s="442"/>
      <c r="G2240" s="442"/>
    </row>
    <row r="2241" spans="3:7">
      <c r="C2241" s="442"/>
      <c r="D2241" s="442"/>
      <c r="E2241" s="442"/>
      <c r="F2241" s="442"/>
      <c r="G2241" s="442"/>
    </row>
    <row r="2242" spans="3:7">
      <c r="C2242" s="442"/>
      <c r="D2242" s="442"/>
      <c r="E2242" s="442"/>
      <c r="F2242" s="442"/>
      <c r="G2242" s="442"/>
    </row>
    <row r="2243" spans="3:7">
      <c r="C2243" s="442"/>
      <c r="D2243" s="442"/>
      <c r="E2243" s="442"/>
      <c r="F2243" s="442"/>
      <c r="G2243" s="442"/>
    </row>
    <row r="2244" spans="3:7">
      <c r="C2244" s="442"/>
      <c r="D2244" s="442"/>
      <c r="E2244" s="442"/>
      <c r="F2244" s="442"/>
      <c r="G2244" s="442"/>
    </row>
    <row r="2245" spans="3:7">
      <c r="C2245" s="442"/>
      <c r="D2245" s="442"/>
      <c r="E2245" s="442"/>
      <c r="F2245" s="442"/>
      <c r="G2245" s="442"/>
    </row>
    <row r="2246" spans="3:7">
      <c r="C2246" s="442"/>
      <c r="D2246" s="442"/>
      <c r="E2246" s="442"/>
      <c r="F2246" s="442"/>
      <c r="G2246" s="442"/>
    </row>
    <row r="2247" spans="3:7">
      <c r="C2247" s="442"/>
      <c r="D2247" s="442"/>
      <c r="E2247" s="442"/>
      <c r="F2247" s="442"/>
      <c r="G2247" s="442"/>
    </row>
    <row r="2248" spans="3:7">
      <c r="C2248" s="442"/>
      <c r="D2248" s="442"/>
      <c r="E2248" s="442"/>
      <c r="F2248" s="442"/>
      <c r="G2248" s="442"/>
    </row>
    <row r="2249" spans="3:7">
      <c r="C2249" s="442"/>
      <c r="D2249" s="442"/>
      <c r="E2249" s="442"/>
      <c r="F2249" s="442"/>
      <c r="G2249" s="442"/>
    </row>
    <row r="2250" spans="3:7">
      <c r="C2250" s="442"/>
      <c r="D2250" s="442"/>
      <c r="E2250" s="442"/>
      <c r="F2250" s="442"/>
      <c r="G2250" s="442"/>
    </row>
    <row r="2251" spans="3:7">
      <c r="C2251" s="442"/>
      <c r="D2251" s="442"/>
      <c r="E2251" s="442"/>
      <c r="F2251" s="442"/>
      <c r="G2251" s="442"/>
    </row>
    <row r="2252" spans="3:7">
      <c r="C2252" s="442"/>
      <c r="D2252" s="442"/>
      <c r="E2252" s="442"/>
      <c r="F2252" s="442"/>
      <c r="G2252" s="442"/>
    </row>
    <row r="2253" spans="3:7">
      <c r="C2253" s="442"/>
      <c r="D2253" s="442"/>
      <c r="E2253" s="442"/>
      <c r="F2253" s="442"/>
      <c r="G2253" s="442"/>
    </row>
    <row r="2254" spans="3:7">
      <c r="C2254" s="442"/>
      <c r="D2254" s="442"/>
      <c r="E2254" s="442"/>
      <c r="F2254" s="442"/>
      <c r="G2254" s="442"/>
    </row>
    <row r="2255" spans="3:7">
      <c r="C2255" s="442"/>
      <c r="D2255" s="442"/>
      <c r="E2255" s="442"/>
      <c r="F2255" s="442"/>
      <c r="G2255" s="442"/>
    </row>
    <row r="2256" spans="3:7">
      <c r="C2256" s="442"/>
      <c r="D2256" s="442"/>
      <c r="E2256" s="442"/>
      <c r="F2256" s="442"/>
      <c r="G2256" s="442"/>
    </row>
    <row r="2257" spans="3:7">
      <c r="C2257" s="442"/>
      <c r="D2257" s="442"/>
      <c r="E2257" s="442"/>
      <c r="F2257" s="442"/>
      <c r="G2257" s="442"/>
    </row>
    <row r="2258" spans="3:7">
      <c r="C2258" s="442"/>
      <c r="D2258" s="442"/>
      <c r="E2258" s="442"/>
      <c r="F2258" s="442"/>
      <c r="G2258" s="442"/>
    </row>
    <row r="2259" spans="3:7">
      <c r="C2259" s="442"/>
      <c r="D2259" s="442"/>
      <c r="E2259" s="442"/>
      <c r="F2259" s="442"/>
      <c r="G2259" s="442"/>
    </row>
    <row r="2260" spans="3:7">
      <c r="C2260" s="442"/>
      <c r="D2260" s="442"/>
      <c r="E2260" s="442"/>
      <c r="F2260" s="442"/>
      <c r="G2260" s="442"/>
    </row>
    <row r="2261" spans="3:7">
      <c r="C2261" s="442"/>
      <c r="D2261" s="442"/>
      <c r="E2261" s="442"/>
      <c r="F2261" s="442"/>
      <c r="G2261" s="442"/>
    </row>
    <row r="2262" spans="3:7">
      <c r="C2262" s="442"/>
      <c r="D2262" s="442"/>
      <c r="E2262" s="442"/>
      <c r="F2262" s="442"/>
      <c r="G2262" s="442"/>
    </row>
    <row r="2263" spans="3:7">
      <c r="C2263" s="442"/>
      <c r="D2263" s="442"/>
      <c r="E2263" s="442"/>
      <c r="F2263" s="442"/>
      <c r="G2263" s="442"/>
    </row>
    <row r="2264" spans="3:7">
      <c r="C2264" s="442"/>
      <c r="D2264" s="442"/>
      <c r="E2264" s="442"/>
      <c r="F2264" s="442"/>
      <c r="G2264" s="442"/>
    </row>
    <row r="2265" spans="3:7">
      <c r="C2265" s="442"/>
      <c r="D2265" s="442"/>
      <c r="E2265" s="442"/>
      <c r="F2265" s="442"/>
      <c r="G2265" s="442"/>
    </row>
    <row r="2266" spans="3:7">
      <c r="C2266" s="442"/>
      <c r="D2266" s="442"/>
      <c r="E2266" s="442"/>
      <c r="F2266" s="442"/>
      <c r="G2266" s="442"/>
    </row>
    <row r="2267" spans="3:7">
      <c r="C2267" s="442"/>
      <c r="D2267" s="442"/>
      <c r="E2267" s="442"/>
      <c r="F2267" s="442"/>
      <c r="G2267" s="442"/>
    </row>
    <row r="2268" spans="3:7">
      <c r="C2268" s="442"/>
      <c r="D2268" s="442"/>
      <c r="E2268" s="442"/>
      <c r="F2268" s="442"/>
      <c r="G2268" s="442"/>
    </row>
    <row r="2269" spans="3:7">
      <c r="C2269" s="442"/>
      <c r="D2269" s="442"/>
      <c r="E2269" s="442"/>
      <c r="F2269" s="442"/>
      <c r="G2269" s="442"/>
    </row>
    <row r="2270" spans="3:7">
      <c r="C2270" s="442"/>
      <c r="D2270" s="442"/>
      <c r="E2270" s="442"/>
      <c r="F2270" s="442"/>
      <c r="G2270" s="442"/>
    </row>
    <row r="2271" spans="3:7">
      <c r="C2271" s="442"/>
      <c r="D2271" s="442"/>
      <c r="E2271" s="442"/>
      <c r="F2271" s="442"/>
      <c r="G2271" s="442"/>
    </row>
    <row r="2272" spans="3:7">
      <c r="C2272" s="442"/>
      <c r="D2272" s="442"/>
      <c r="E2272" s="442"/>
      <c r="F2272" s="442"/>
      <c r="G2272" s="442"/>
    </row>
    <row r="2273" spans="3:7">
      <c r="C2273" s="442"/>
      <c r="D2273" s="442"/>
      <c r="E2273" s="442"/>
      <c r="F2273" s="442"/>
      <c r="G2273" s="442"/>
    </row>
    <row r="2274" spans="3:7">
      <c r="C2274" s="442"/>
      <c r="D2274" s="442"/>
      <c r="E2274" s="442"/>
      <c r="F2274" s="442"/>
      <c r="G2274" s="442"/>
    </row>
    <row r="2275" spans="3:7">
      <c r="C2275" s="442"/>
      <c r="D2275" s="442"/>
      <c r="E2275" s="442"/>
      <c r="F2275" s="442"/>
      <c r="G2275" s="442"/>
    </row>
    <row r="2276" spans="3:7">
      <c r="C2276" s="442"/>
      <c r="D2276" s="442"/>
      <c r="E2276" s="442"/>
      <c r="F2276" s="442"/>
      <c r="G2276" s="442"/>
    </row>
    <row r="2277" spans="3:7">
      <c r="C2277" s="442"/>
      <c r="D2277" s="442"/>
      <c r="E2277" s="442"/>
      <c r="F2277" s="442"/>
      <c r="G2277" s="442"/>
    </row>
    <row r="2278" spans="3:7">
      <c r="C2278" s="442"/>
      <c r="D2278" s="442"/>
      <c r="E2278" s="442"/>
      <c r="F2278" s="442"/>
      <c r="G2278" s="442"/>
    </row>
    <row r="2279" spans="3:7">
      <c r="C2279" s="442"/>
      <c r="D2279" s="442"/>
      <c r="E2279" s="442"/>
      <c r="F2279" s="442"/>
      <c r="G2279" s="442"/>
    </row>
    <row r="2280" spans="3:7">
      <c r="C2280" s="442"/>
      <c r="D2280" s="442"/>
      <c r="E2280" s="442"/>
      <c r="F2280" s="442"/>
      <c r="G2280" s="442"/>
    </row>
    <row r="2281" spans="3:7">
      <c r="C2281" s="442"/>
      <c r="D2281" s="442"/>
      <c r="E2281" s="442"/>
      <c r="F2281" s="442"/>
      <c r="G2281" s="442"/>
    </row>
    <row r="2282" spans="3:7">
      <c r="C2282" s="442"/>
      <c r="D2282" s="442"/>
      <c r="E2282" s="442"/>
      <c r="F2282" s="442"/>
      <c r="G2282" s="442"/>
    </row>
    <row r="2283" spans="3:7">
      <c r="C2283" s="442"/>
      <c r="D2283" s="442"/>
      <c r="E2283" s="442"/>
      <c r="F2283" s="442"/>
      <c r="G2283" s="442"/>
    </row>
    <row r="2284" spans="3:7">
      <c r="C2284" s="442"/>
      <c r="D2284" s="442"/>
      <c r="E2284" s="442"/>
      <c r="F2284" s="442"/>
      <c r="G2284" s="442"/>
    </row>
    <row r="2285" spans="3:7">
      <c r="C2285" s="442"/>
      <c r="D2285" s="442"/>
      <c r="E2285" s="442"/>
      <c r="F2285" s="442"/>
      <c r="G2285" s="442"/>
    </row>
    <row r="2286" spans="3:7">
      <c r="C2286" s="442"/>
      <c r="D2286" s="442"/>
      <c r="E2286" s="442"/>
      <c r="F2286" s="442"/>
      <c r="G2286" s="442"/>
    </row>
    <row r="2287" spans="3:7">
      <c r="C2287" s="442"/>
      <c r="D2287" s="442"/>
      <c r="E2287" s="442"/>
      <c r="F2287" s="442"/>
      <c r="G2287" s="442"/>
    </row>
    <row r="2288" spans="3:7">
      <c r="C2288" s="442"/>
      <c r="D2288" s="442"/>
      <c r="E2288" s="442"/>
      <c r="F2288" s="442"/>
      <c r="G2288" s="442"/>
    </row>
    <row r="2289" spans="3:7">
      <c r="C2289" s="442"/>
      <c r="D2289" s="442"/>
      <c r="E2289" s="442"/>
      <c r="F2289" s="442"/>
      <c r="G2289" s="442"/>
    </row>
    <row r="2290" spans="3:7">
      <c r="C2290" s="442"/>
      <c r="D2290" s="442"/>
      <c r="E2290" s="442"/>
      <c r="F2290" s="442"/>
      <c r="G2290" s="442"/>
    </row>
    <row r="2291" spans="3:7">
      <c r="C2291" s="442"/>
      <c r="D2291" s="442"/>
      <c r="E2291" s="442"/>
      <c r="F2291" s="442"/>
      <c r="G2291" s="442"/>
    </row>
    <row r="2292" spans="3:7">
      <c r="C2292" s="442"/>
      <c r="D2292" s="442"/>
      <c r="E2292" s="442"/>
      <c r="F2292" s="442"/>
      <c r="G2292" s="442"/>
    </row>
    <row r="2293" spans="3:7">
      <c r="C2293" s="442"/>
      <c r="D2293" s="442"/>
      <c r="E2293" s="442"/>
      <c r="F2293" s="442"/>
      <c r="G2293" s="442"/>
    </row>
    <row r="2294" spans="3:7">
      <c r="C2294" s="442"/>
      <c r="D2294" s="442"/>
      <c r="E2294" s="442"/>
      <c r="F2294" s="442"/>
      <c r="G2294" s="442"/>
    </row>
    <row r="2295" spans="3:7">
      <c r="C2295" s="442"/>
      <c r="D2295" s="442"/>
      <c r="E2295" s="442"/>
      <c r="F2295" s="442"/>
      <c r="G2295" s="442"/>
    </row>
    <row r="2296" spans="3:7">
      <c r="C2296" s="442"/>
      <c r="D2296" s="442"/>
      <c r="E2296" s="442"/>
      <c r="F2296" s="442"/>
      <c r="G2296" s="442"/>
    </row>
    <row r="2297" spans="3:7">
      <c r="C2297" s="442"/>
      <c r="D2297" s="442"/>
      <c r="E2297" s="442"/>
      <c r="F2297" s="442"/>
      <c r="G2297" s="442"/>
    </row>
    <row r="2298" spans="3:7">
      <c r="C2298" s="442"/>
      <c r="D2298" s="442"/>
      <c r="E2298" s="442"/>
      <c r="F2298" s="442"/>
      <c r="G2298" s="442"/>
    </row>
    <row r="2299" spans="3:7">
      <c r="C2299" s="442"/>
      <c r="D2299" s="442"/>
      <c r="E2299" s="442"/>
      <c r="F2299" s="442"/>
      <c r="G2299" s="442"/>
    </row>
    <row r="2300" spans="3:7">
      <c r="C2300" s="442"/>
      <c r="D2300" s="442"/>
      <c r="E2300" s="442"/>
      <c r="F2300" s="442"/>
      <c r="G2300" s="442"/>
    </row>
    <row r="2301" spans="3:7">
      <c r="C2301" s="442"/>
      <c r="D2301" s="442"/>
      <c r="E2301" s="442"/>
      <c r="F2301" s="442"/>
      <c r="G2301" s="442"/>
    </row>
    <row r="2302" spans="3:7">
      <c r="C2302" s="442"/>
      <c r="D2302" s="442"/>
      <c r="E2302" s="442"/>
      <c r="F2302" s="442"/>
      <c r="G2302" s="442"/>
    </row>
    <row r="2303" spans="3:7">
      <c r="C2303" s="442"/>
      <c r="D2303" s="442"/>
      <c r="E2303" s="442"/>
      <c r="F2303" s="442"/>
      <c r="G2303" s="442"/>
    </row>
    <row r="2304" spans="3:7">
      <c r="C2304" s="442"/>
      <c r="D2304" s="442"/>
      <c r="E2304" s="442"/>
      <c r="F2304" s="442"/>
      <c r="G2304" s="442"/>
    </row>
    <row r="2305" spans="3:7">
      <c r="C2305" s="442"/>
      <c r="D2305" s="442"/>
      <c r="E2305" s="442"/>
      <c r="F2305" s="442"/>
      <c r="G2305" s="442"/>
    </row>
    <row r="2306" spans="3:7">
      <c r="C2306" s="442"/>
      <c r="D2306" s="442"/>
      <c r="E2306" s="442"/>
      <c r="F2306" s="442"/>
      <c r="G2306" s="442"/>
    </row>
    <row r="2307" spans="3:7">
      <c r="C2307" s="442"/>
      <c r="D2307" s="442"/>
      <c r="E2307" s="442"/>
      <c r="F2307" s="442"/>
      <c r="G2307" s="442"/>
    </row>
    <row r="2308" spans="3:7">
      <c r="C2308" s="442"/>
      <c r="D2308" s="442"/>
      <c r="E2308" s="442"/>
      <c r="F2308" s="442"/>
      <c r="G2308" s="442"/>
    </row>
    <row r="2309" spans="3:7">
      <c r="C2309" s="442"/>
      <c r="D2309" s="442"/>
      <c r="E2309" s="442"/>
      <c r="F2309" s="442"/>
      <c r="G2309" s="442"/>
    </row>
    <row r="2310" spans="3:7">
      <c r="C2310" s="442"/>
      <c r="D2310" s="442"/>
      <c r="E2310" s="442"/>
      <c r="F2310" s="442"/>
      <c r="G2310" s="442"/>
    </row>
    <row r="2311" spans="3:7">
      <c r="C2311" s="442"/>
      <c r="D2311" s="442"/>
      <c r="E2311" s="442"/>
      <c r="F2311" s="442"/>
      <c r="G2311" s="442"/>
    </row>
    <row r="2312" spans="3:7">
      <c r="C2312" s="442"/>
      <c r="D2312" s="442"/>
      <c r="E2312" s="442"/>
      <c r="F2312" s="442"/>
      <c r="G2312" s="442"/>
    </row>
    <row r="2313" spans="3:7">
      <c r="C2313" s="442"/>
      <c r="D2313" s="442"/>
      <c r="E2313" s="442"/>
      <c r="F2313" s="442"/>
      <c r="G2313" s="442"/>
    </row>
    <row r="2314" spans="3:7">
      <c r="C2314" s="442"/>
      <c r="D2314" s="442"/>
      <c r="E2314" s="442"/>
      <c r="F2314" s="442"/>
      <c r="G2314" s="442"/>
    </row>
    <row r="2315" spans="3:7">
      <c r="C2315" s="442"/>
      <c r="D2315" s="442"/>
      <c r="E2315" s="442"/>
      <c r="F2315" s="442"/>
      <c r="G2315" s="442"/>
    </row>
    <row r="2316" spans="3:7">
      <c r="C2316" s="442"/>
      <c r="D2316" s="442"/>
      <c r="E2316" s="442"/>
      <c r="F2316" s="442"/>
      <c r="G2316" s="442"/>
    </row>
    <row r="2317" spans="3:7">
      <c r="C2317" s="442"/>
      <c r="D2317" s="442"/>
      <c r="E2317" s="442"/>
      <c r="F2317" s="442"/>
      <c r="G2317" s="442"/>
    </row>
    <row r="2318" spans="3:7">
      <c r="C2318" s="442"/>
      <c r="D2318" s="442"/>
      <c r="E2318" s="442"/>
      <c r="F2318" s="442"/>
      <c r="G2318" s="442"/>
    </row>
    <row r="2319" spans="3:7">
      <c r="C2319" s="442"/>
      <c r="D2319" s="442"/>
      <c r="E2319" s="442"/>
      <c r="F2319" s="442"/>
      <c r="G2319" s="442"/>
    </row>
    <row r="2320" spans="3:7">
      <c r="C2320" s="442"/>
      <c r="D2320" s="442"/>
      <c r="E2320" s="442"/>
      <c r="F2320" s="442"/>
      <c r="G2320" s="442"/>
    </row>
    <row r="2321" spans="3:7">
      <c r="C2321" s="442"/>
      <c r="D2321" s="442"/>
      <c r="E2321" s="442"/>
      <c r="F2321" s="442"/>
      <c r="G2321" s="442"/>
    </row>
    <row r="2322" spans="3:7">
      <c r="C2322" s="442"/>
      <c r="D2322" s="442"/>
      <c r="E2322" s="442"/>
      <c r="F2322" s="442"/>
      <c r="G2322" s="442"/>
    </row>
    <row r="2323" spans="3:7">
      <c r="C2323" s="442"/>
      <c r="D2323" s="442"/>
      <c r="E2323" s="442"/>
      <c r="F2323" s="442"/>
      <c r="G2323" s="442"/>
    </row>
    <row r="2324" spans="3:7">
      <c r="C2324" s="442"/>
      <c r="D2324" s="442"/>
      <c r="E2324" s="442"/>
      <c r="F2324" s="442"/>
      <c r="G2324" s="442"/>
    </row>
    <row r="2325" spans="3:7">
      <c r="C2325" s="442"/>
      <c r="D2325" s="442"/>
      <c r="E2325" s="442"/>
      <c r="F2325" s="442"/>
      <c r="G2325" s="442"/>
    </row>
    <row r="2326" spans="3:7">
      <c r="C2326" s="442"/>
      <c r="D2326" s="442"/>
      <c r="E2326" s="442"/>
      <c r="F2326" s="442"/>
      <c r="G2326" s="442"/>
    </row>
    <row r="2327" spans="3:7">
      <c r="C2327" s="442"/>
      <c r="D2327" s="442"/>
      <c r="E2327" s="442"/>
      <c r="F2327" s="442"/>
      <c r="G2327" s="442"/>
    </row>
    <row r="2328" spans="3:7">
      <c r="C2328" s="442"/>
      <c r="D2328" s="442"/>
      <c r="E2328" s="442"/>
      <c r="F2328" s="442"/>
      <c r="G2328" s="442"/>
    </row>
    <row r="2329" spans="3:7">
      <c r="C2329" s="442"/>
      <c r="D2329" s="442"/>
      <c r="E2329" s="442"/>
      <c r="F2329" s="442"/>
      <c r="G2329" s="442"/>
    </row>
    <row r="2330" spans="3:7">
      <c r="C2330" s="442"/>
      <c r="D2330" s="442"/>
      <c r="E2330" s="442"/>
      <c r="F2330" s="442"/>
      <c r="G2330" s="442"/>
    </row>
    <row r="2331" spans="3:7">
      <c r="C2331" s="442"/>
      <c r="D2331" s="442"/>
      <c r="E2331" s="442"/>
      <c r="F2331" s="442"/>
      <c r="G2331" s="442"/>
    </row>
    <row r="2332" spans="3:7">
      <c r="C2332" s="442"/>
      <c r="D2332" s="442"/>
      <c r="E2332" s="442"/>
      <c r="F2332" s="442"/>
      <c r="G2332" s="442"/>
    </row>
    <row r="2333" spans="3:7">
      <c r="C2333" s="442"/>
      <c r="D2333" s="442"/>
      <c r="E2333" s="442"/>
      <c r="F2333" s="442"/>
      <c r="G2333" s="442"/>
    </row>
    <row r="2334" spans="3:7">
      <c r="C2334" s="442"/>
      <c r="D2334" s="442"/>
      <c r="E2334" s="442"/>
      <c r="F2334" s="442"/>
      <c r="G2334" s="442"/>
    </row>
    <row r="2335" spans="3:7">
      <c r="C2335" s="442"/>
      <c r="D2335" s="442"/>
      <c r="E2335" s="442"/>
      <c r="F2335" s="442"/>
      <c r="G2335" s="442"/>
    </row>
    <row r="2336" spans="3:7">
      <c r="C2336" s="442"/>
      <c r="D2336" s="442"/>
      <c r="E2336" s="442"/>
      <c r="F2336" s="442"/>
      <c r="G2336" s="442"/>
    </row>
    <row r="2337" spans="3:7">
      <c r="C2337" s="442"/>
      <c r="D2337" s="442"/>
      <c r="E2337" s="442"/>
      <c r="F2337" s="442"/>
      <c r="G2337" s="442"/>
    </row>
    <row r="2338" spans="3:7">
      <c r="C2338" s="442"/>
      <c r="D2338" s="442"/>
      <c r="E2338" s="442"/>
      <c r="F2338" s="442"/>
      <c r="G2338" s="442"/>
    </row>
    <row r="2339" spans="3:7">
      <c r="C2339" s="442"/>
      <c r="D2339" s="442"/>
      <c r="E2339" s="442"/>
      <c r="F2339" s="442"/>
      <c r="G2339" s="442"/>
    </row>
    <row r="2340" spans="3:7">
      <c r="C2340" s="442"/>
      <c r="D2340" s="442"/>
      <c r="E2340" s="442"/>
      <c r="F2340" s="442"/>
      <c r="G2340" s="442"/>
    </row>
    <row r="2341" spans="3:7">
      <c r="C2341" s="442"/>
      <c r="D2341" s="442"/>
      <c r="E2341" s="442"/>
      <c r="F2341" s="442"/>
      <c r="G2341" s="442"/>
    </row>
    <row r="2342" spans="3:7">
      <c r="C2342" s="442"/>
      <c r="D2342" s="442"/>
      <c r="E2342" s="442"/>
      <c r="F2342" s="442"/>
      <c r="G2342" s="442"/>
    </row>
    <row r="2343" spans="3:7">
      <c r="C2343" s="442"/>
      <c r="D2343" s="442"/>
      <c r="E2343" s="442"/>
      <c r="F2343" s="442"/>
      <c r="G2343" s="442"/>
    </row>
    <row r="2344" spans="3:7">
      <c r="C2344" s="442"/>
      <c r="D2344" s="442"/>
      <c r="E2344" s="442"/>
      <c r="F2344" s="442"/>
      <c r="G2344" s="442"/>
    </row>
    <row r="2345" spans="3:7">
      <c r="C2345" s="442"/>
      <c r="D2345" s="442"/>
      <c r="E2345" s="442"/>
      <c r="F2345" s="442"/>
      <c r="G2345" s="442"/>
    </row>
    <row r="2346" spans="3:7">
      <c r="C2346" s="442"/>
      <c r="D2346" s="442"/>
      <c r="E2346" s="442"/>
      <c r="F2346" s="442"/>
      <c r="G2346" s="442"/>
    </row>
    <row r="2347" spans="3:7">
      <c r="C2347" s="442"/>
      <c r="D2347" s="442"/>
      <c r="E2347" s="442"/>
      <c r="F2347" s="442"/>
      <c r="G2347" s="442"/>
    </row>
    <row r="2348" spans="3:7">
      <c r="C2348" s="442"/>
      <c r="D2348" s="442"/>
      <c r="E2348" s="442"/>
      <c r="F2348" s="442"/>
      <c r="G2348" s="442"/>
    </row>
    <row r="2349" spans="3:7">
      <c r="C2349" s="442"/>
      <c r="D2349" s="442"/>
      <c r="E2349" s="442"/>
      <c r="F2349" s="442"/>
      <c r="G2349" s="442"/>
    </row>
    <row r="2350" spans="3:7">
      <c r="C2350" s="442"/>
      <c r="D2350" s="442"/>
      <c r="E2350" s="442"/>
      <c r="F2350" s="442"/>
      <c r="G2350" s="442"/>
    </row>
    <row r="2351" spans="3:7">
      <c r="C2351" s="442"/>
      <c r="D2351" s="442"/>
      <c r="E2351" s="442"/>
      <c r="F2351" s="442"/>
      <c r="G2351" s="442"/>
    </row>
    <row r="2352" spans="3:7">
      <c r="C2352" s="442"/>
      <c r="D2352" s="442"/>
      <c r="E2352" s="442"/>
      <c r="F2352" s="442"/>
      <c r="G2352" s="442"/>
    </row>
    <row r="2353" spans="3:7">
      <c r="C2353" s="442"/>
      <c r="D2353" s="442"/>
      <c r="E2353" s="442"/>
      <c r="F2353" s="442"/>
      <c r="G2353" s="442"/>
    </row>
    <row r="2354" spans="3:7">
      <c r="C2354" s="442"/>
      <c r="D2354" s="442"/>
      <c r="E2354" s="442"/>
      <c r="F2354" s="442"/>
      <c r="G2354" s="442"/>
    </row>
    <row r="2355" spans="3:7">
      <c r="C2355" s="442"/>
      <c r="D2355" s="442"/>
      <c r="E2355" s="442"/>
      <c r="F2355" s="442"/>
      <c r="G2355" s="442"/>
    </row>
    <row r="2356" spans="3:7">
      <c r="C2356" s="442"/>
      <c r="D2356" s="442"/>
      <c r="E2356" s="442"/>
      <c r="F2356" s="442"/>
      <c r="G2356" s="442"/>
    </row>
    <row r="2357" spans="3:7">
      <c r="C2357" s="442"/>
      <c r="D2357" s="442"/>
      <c r="E2357" s="442"/>
      <c r="F2357" s="442"/>
      <c r="G2357" s="442"/>
    </row>
    <row r="2358" spans="3:7">
      <c r="C2358" s="442"/>
      <c r="D2358" s="442"/>
      <c r="E2358" s="442"/>
      <c r="F2358" s="442"/>
      <c r="G2358" s="442"/>
    </row>
    <row r="2359" spans="3:7">
      <c r="C2359" s="442"/>
      <c r="D2359" s="442"/>
      <c r="E2359" s="442"/>
      <c r="F2359" s="442"/>
      <c r="G2359" s="442"/>
    </row>
    <row r="2360" spans="3:7">
      <c r="C2360" s="442"/>
      <c r="D2360" s="442"/>
      <c r="E2360" s="442"/>
      <c r="F2360" s="442"/>
      <c r="G2360" s="442"/>
    </row>
    <row r="2361" spans="3:7">
      <c r="C2361" s="442"/>
      <c r="D2361" s="442"/>
      <c r="E2361" s="442"/>
      <c r="F2361" s="442"/>
      <c r="G2361" s="442"/>
    </row>
    <row r="2362" spans="3:7">
      <c r="C2362" s="442"/>
      <c r="D2362" s="442"/>
      <c r="E2362" s="442"/>
      <c r="F2362" s="442"/>
      <c r="G2362" s="442"/>
    </row>
    <row r="2363" spans="3:7">
      <c r="C2363" s="442"/>
      <c r="D2363" s="442"/>
      <c r="E2363" s="442"/>
      <c r="F2363" s="442"/>
      <c r="G2363" s="442"/>
    </row>
    <row r="2364" spans="3:7">
      <c r="C2364" s="442"/>
      <c r="D2364" s="442"/>
      <c r="E2364" s="442"/>
      <c r="F2364" s="442"/>
      <c r="G2364" s="442"/>
    </row>
    <row r="2365" spans="3:7">
      <c r="C2365" s="442"/>
      <c r="D2365" s="442"/>
      <c r="E2365" s="442"/>
      <c r="F2365" s="442"/>
      <c r="G2365" s="442"/>
    </row>
    <row r="2366" spans="3:7">
      <c r="C2366" s="442"/>
      <c r="D2366" s="442"/>
      <c r="E2366" s="442"/>
      <c r="F2366" s="442"/>
      <c r="G2366" s="442"/>
    </row>
    <row r="2367" spans="3:7">
      <c r="C2367" s="442"/>
      <c r="D2367" s="442"/>
      <c r="E2367" s="442"/>
      <c r="F2367" s="442"/>
      <c r="G2367" s="442"/>
    </row>
    <row r="2368" spans="3:7">
      <c r="C2368" s="442"/>
      <c r="D2368" s="442"/>
      <c r="E2368" s="442"/>
      <c r="F2368" s="442"/>
      <c r="G2368" s="442"/>
    </row>
    <row r="2369" spans="3:7">
      <c r="C2369" s="442"/>
      <c r="D2369" s="442"/>
      <c r="E2369" s="442"/>
      <c r="F2369" s="442"/>
      <c r="G2369" s="442"/>
    </row>
    <row r="2370" spans="3:7">
      <c r="C2370" s="442"/>
      <c r="D2370" s="442"/>
      <c r="E2370" s="442"/>
      <c r="F2370" s="442"/>
      <c r="G2370" s="442"/>
    </row>
    <row r="2371" spans="3:7">
      <c r="C2371" s="442"/>
      <c r="D2371" s="442"/>
      <c r="E2371" s="442"/>
      <c r="F2371" s="442"/>
      <c r="G2371" s="442"/>
    </row>
    <row r="2372" spans="3:7">
      <c r="C2372" s="442"/>
      <c r="D2372" s="442"/>
      <c r="E2372" s="442"/>
      <c r="F2372" s="442"/>
      <c r="G2372" s="442"/>
    </row>
    <row r="2373" spans="3:7">
      <c r="C2373" s="442"/>
      <c r="D2373" s="442"/>
      <c r="E2373" s="442"/>
      <c r="F2373" s="442"/>
      <c r="G2373" s="442"/>
    </row>
    <row r="2374" spans="3:7">
      <c r="C2374" s="442"/>
      <c r="D2374" s="442"/>
      <c r="E2374" s="442"/>
      <c r="F2374" s="442"/>
      <c r="G2374" s="442"/>
    </row>
    <row r="2375" spans="3:7">
      <c r="C2375" s="442"/>
      <c r="D2375" s="442"/>
      <c r="E2375" s="442"/>
      <c r="F2375" s="442"/>
      <c r="G2375" s="442"/>
    </row>
    <row r="2376" spans="3:7">
      <c r="C2376" s="442"/>
      <c r="D2376" s="442"/>
      <c r="E2376" s="442"/>
      <c r="F2376" s="442"/>
      <c r="G2376" s="442"/>
    </row>
    <row r="2377" spans="3:7">
      <c r="C2377" s="442"/>
      <c r="D2377" s="442"/>
      <c r="E2377" s="442"/>
      <c r="F2377" s="442"/>
      <c r="G2377" s="442"/>
    </row>
    <row r="2378" spans="3:7">
      <c r="C2378" s="442"/>
      <c r="D2378" s="442"/>
      <c r="E2378" s="442"/>
      <c r="F2378" s="442"/>
      <c r="G2378" s="442"/>
    </row>
    <row r="2379" spans="3:7">
      <c r="C2379" s="442"/>
      <c r="D2379" s="442"/>
      <c r="E2379" s="442"/>
      <c r="F2379" s="442"/>
      <c r="G2379" s="442"/>
    </row>
    <row r="2380" spans="3:7">
      <c r="C2380" s="442"/>
      <c r="D2380" s="442"/>
      <c r="E2380" s="442"/>
      <c r="F2380" s="442"/>
      <c r="G2380" s="442"/>
    </row>
    <row r="2381" spans="3:7">
      <c r="C2381" s="442"/>
      <c r="D2381" s="442"/>
      <c r="E2381" s="442"/>
      <c r="F2381" s="442"/>
      <c r="G2381" s="442"/>
    </row>
    <row r="2382" spans="3:7">
      <c r="C2382" s="442"/>
      <c r="D2382" s="442"/>
      <c r="E2382" s="442"/>
      <c r="F2382" s="442"/>
      <c r="G2382" s="442"/>
    </row>
    <row r="2383" spans="3:7">
      <c r="C2383" s="442"/>
      <c r="D2383" s="442"/>
      <c r="E2383" s="442"/>
      <c r="F2383" s="442"/>
      <c r="G2383" s="442"/>
    </row>
    <row r="2384" spans="3:7">
      <c r="C2384" s="442"/>
      <c r="D2384" s="442"/>
      <c r="E2384" s="442"/>
      <c r="F2384" s="442"/>
      <c r="G2384" s="442"/>
    </row>
    <row r="2385" spans="3:7">
      <c r="C2385" s="442"/>
      <c r="D2385" s="442"/>
      <c r="E2385" s="442"/>
      <c r="F2385" s="442"/>
      <c r="G2385" s="442"/>
    </row>
    <row r="2386" spans="3:7">
      <c r="C2386" s="442"/>
      <c r="D2386" s="442"/>
      <c r="E2386" s="442"/>
      <c r="F2386" s="442"/>
      <c r="G2386" s="442"/>
    </row>
    <row r="2387" spans="3:7">
      <c r="C2387" s="442"/>
      <c r="D2387" s="442"/>
      <c r="E2387" s="442"/>
      <c r="F2387" s="442"/>
      <c r="G2387" s="442"/>
    </row>
    <row r="2388" spans="3:7">
      <c r="C2388" s="442"/>
      <c r="D2388" s="442"/>
      <c r="E2388" s="442"/>
      <c r="F2388" s="442"/>
      <c r="G2388" s="442"/>
    </row>
    <row r="2389" spans="3:7">
      <c r="C2389" s="442"/>
      <c r="D2389" s="442"/>
      <c r="E2389" s="442"/>
      <c r="F2389" s="442"/>
      <c r="G2389" s="442"/>
    </row>
    <row r="2390" spans="3:7">
      <c r="C2390" s="442"/>
      <c r="D2390" s="442"/>
      <c r="E2390" s="442"/>
      <c r="F2390" s="442"/>
      <c r="G2390" s="442"/>
    </row>
    <row r="2391" spans="3:7">
      <c r="C2391" s="442"/>
      <c r="D2391" s="442"/>
      <c r="E2391" s="442"/>
      <c r="F2391" s="442"/>
      <c r="G2391" s="442"/>
    </row>
    <row r="2392" spans="3:7">
      <c r="C2392" s="442"/>
      <c r="D2392" s="442"/>
      <c r="E2392" s="442"/>
      <c r="F2392" s="442"/>
      <c r="G2392" s="442"/>
    </row>
    <row r="2393" spans="3:7">
      <c r="C2393" s="442"/>
      <c r="D2393" s="442"/>
      <c r="E2393" s="442"/>
      <c r="F2393" s="442"/>
      <c r="G2393" s="442"/>
    </row>
    <row r="2394" spans="3:7">
      <c r="C2394" s="442"/>
      <c r="D2394" s="442"/>
      <c r="E2394" s="442"/>
      <c r="F2394" s="442"/>
      <c r="G2394" s="442"/>
    </row>
    <row r="2395" spans="3:7">
      <c r="C2395" s="442"/>
      <c r="D2395" s="442"/>
      <c r="E2395" s="442"/>
      <c r="F2395" s="442"/>
      <c r="G2395" s="442"/>
    </row>
    <row r="2396" spans="3:7">
      <c r="C2396" s="442"/>
      <c r="D2396" s="442"/>
      <c r="E2396" s="442"/>
      <c r="F2396" s="442"/>
      <c r="G2396" s="442"/>
    </row>
    <row r="2397" spans="3:7">
      <c r="C2397" s="442"/>
      <c r="D2397" s="442"/>
      <c r="E2397" s="442"/>
      <c r="F2397" s="442"/>
      <c r="G2397" s="442"/>
    </row>
    <row r="2398" spans="3:7">
      <c r="C2398" s="442"/>
      <c r="D2398" s="442"/>
      <c r="E2398" s="442"/>
      <c r="F2398" s="442"/>
      <c r="G2398" s="442"/>
    </row>
    <row r="2399" spans="3:7">
      <c r="C2399" s="442"/>
      <c r="D2399" s="442"/>
      <c r="E2399" s="442"/>
      <c r="F2399" s="442"/>
      <c r="G2399" s="442"/>
    </row>
    <row r="2400" spans="3:7">
      <c r="C2400" s="442"/>
      <c r="D2400" s="442"/>
      <c r="E2400" s="442"/>
      <c r="F2400" s="442"/>
      <c r="G2400" s="442"/>
    </row>
    <row r="2401" spans="3:7">
      <c r="C2401" s="442"/>
      <c r="D2401" s="442"/>
      <c r="E2401" s="442"/>
      <c r="F2401" s="442"/>
      <c r="G2401" s="442"/>
    </row>
    <row r="2402" spans="3:7">
      <c r="C2402" s="442"/>
      <c r="D2402" s="442"/>
      <c r="E2402" s="442"/>
      <c r="F2402" s="442"/>
      <c r="G2402" s="442"/>
    </row>
    <row r="2403" spans="3:7">
      <c r="C2403" s="442"/>
      <c r="D2403" s="442"/>
      <c r="E2403" s="442"/>
      <c r="F2403" s="442"/>
      <c r="G2403" s="442"/>
    </row>
    <row r="2404" spans="3:7">
      <c r="C2404" s="442"/>
      <c r="D2404" s="442"/>
      <c r="E2404" s="442"/>
      <c r="F2404" s="442"/>
      <c r="G2404" s="442"/>
    </row>
    <row r="2405" spans="3:7">
      <c r="C2405" s="442"/>
      <c r="D2405" s="442"/>
      <c r="E2405" s="442"/>
      <c r="F2405" s="442"/>
      <c r="G2405" s="442"/>
    </row>
    <row r="2406" spans="3:7">
      <c r="C2406" s="442"/>
      <c r="D2406" s="442"/>
      <c r="E2406" s="442"/>
      <c r="F2406" s="442"/>
      <c r="G2406" s="442"/>
    </row>
    <row r="2407" spans="3:7">
      <c r="C2407" s="442"/>
      <c r="D2407" s="442"/>
      <c r="E2407" s="442"/>
      <c r="F2407" s="442"/>
      <c r="G2407" s="442"/>
    </row>
    <row r="2408" spans="3:7">
      <c r="C2408" s="442"/>
      <c r="D2408" s="442"/>
      <c r="E2408" s="442"/>
      <c r="F2408" s="442"/>
      <c r="G2408" s="442"/>
    </row>
    <row r="2409" spans="3:7">
      <c r="C2409" s="442"/>
      <c r="D2409" s="442"/>
      <c r="E2409" s="442"/>
      <c r="F2409" s="442"/>
      <c r="G2409" s="442"/>
    </row>
    <row r="2410" spans="3:7">
      <c r="C2410" s="442"/>
      <c r="D2410" s="442"/>
      <c r="E2410" s="442"/>
      <c r="F2410" s="442"/>
      <c r="G2410" s="442"/>
    </row>
    <row r="2411" spans="3:7">
      <c r="C2411" s="442"/>
      <c r="D2411" s="442"/>
      <c r="E2411" s="442"/>
      <c r="F2411" s="442"/>
      <c r="G2411" s="442"/>
    </row>
    <row r="2412" spans="3:7">
      <c r="C2412" s="442"/>
      <c r="D2412" s="442"/>
      <c r="E2412" s="442"/>
      <c r="F2412" s="442"/>
      <c r="G2412" s="442"/>
    </row>
    <row r="2413" spans="3:7">
      <c r="C2413" s="442"/>
      <c r="D2413" s="442"/>
      <c r="E2413" s="442"/>
      <c r="F2413" s="442"/>
      <c r="G2413" s="442"/>
    </row>
    <row r="2414" spans="3:7">
      <c r="C2414" s="442"/>
      <c r="D2414" s="442"/>
      <c r="E2414" s="442"/>
      <c r="F2414" s="442"/>
      <c r="G2414" s="442"/>
    </row>
    <row r="2415" spans="3:7">
      <c r="C2415" s="442"/>
      <c r="D2415" s="442"/>
      <c r="E2415" s="442"/>
      <c r="F2415" s="442"/>
      <c r="G2415" s="442"/>
    </row>
    <row r="2416" spans="3:7">
      <c r="C2416" s="442"/>
      <c r="D2416" s="442"/>
      <c r="E2416" s="442"/>
      <c r="F2416" s="442"/>
      <c r="G2416" s="442"/>
    </row>
    <row r="2417" spans="3:7">
      <c r="C2417" s="442"/>
      <c r="D2417" s="442"/>
      <c r="E2417" s="442"/>
      <c r="F2417" s="442"/>
      <c r="G2417" s="442"/>
    </row>
    <row r="2418" spans="3:7">
      <c r="C2418" s="442"/>
      <c r="D2418" s="442"/>
      <c r="E2418" s="442"/>
      <c r="F2418" s="442"/>
      <c r="G2418" s="442"/>
    </row>
    <row r="2419" spans="3:7">
      <c r="C2419" s="442"/>
      <c r="D2419" s="442"/>
      <c r="E2419" s="442"/>
      <c r="F2419" s="442"/>
      <c r="G2419" s="442"/>
    </row>
    <row r="2420" spans="3:7">
      <c r="C2420" s="442"/>
      <c r="D2420" s="442"/>
      <c r="E2420" s="442"/>
      <c r="F2420" s="442"/>
      <c r="G2420" s="442"/>
    </row>
    <row r="2421" spans="3:7">
      <c r="C2421" s="442"/>
      <c r="D2421" s="442"/>
      <c r="E2421" s="442"/>
      <c r="F2421" s="442"/>
      <c r="G2421" s="442"/>
    </row>
    <row r="2422" spans="3:7">
      <c r="C2422" s="442"/>
      <c r="D2422" s="442"/>
      <c r="E2422" s="442"/>
      <c r="F2422" s="442"/>
      <c r="G2422" s="442"/>
    </row>
    <row r="2423" spans="3:7">
      <c r="C2423" s="442"/>
      <c r="D2423" s="442"/>
      <c r="E2423" s="442"/>
      <c r="F2423" s="442"/>
      <c r="G2423" s="442"/>
    </row>
    <row r="2424" spans="3:7">
      <c r="C2424" s="442"/>
      <c r="D2424" s="442"/>
      <c r="E2424" s="442"/>
      <c r="F2424" s="442"/>
      <c r="G2424" s="442"/>
    </row>
    <row r="2425" spans="3:7">
      <c r="C2425" s="442"/>
      <c r="D2425" s="442"/>
      <c r="E2425" s="442"/>
      <c r="F2425" s="442"/>
      <c r="G2425" s="442"/>
    </row>
    <row r="2426" spans="3:7">
      <c r="C2426" s="442"/>
      <c r="D2426" s="442"/>
      <c r="E2426" s="442"/>
      <c r="F2426" s="442"/>
      <c r="G2426" s="442"/>
    </row>
    <row r="2427" spans="3:7">
      <c r="C2427" s="442"/>
      <c r="D2427" s="442"/>
      <c r="E2427" s="442"/>
      <c r="F2427" s="442"/>
      <c r="G2427" s="442"/>
    </row>
    <row r="2428" spans="3:7">
      <c r="C2428" s="442"/>
      <c r="D2428" s="442"/>
      <c r="E2428" s="442"/>
      <c r="F2428" s="442"/>
      <c r="G2428" s="442"/>
    </row>
    <row r="2429" spans="3:7">
      <c r="C2429" s="442"/>
      <c r="D2429" s="442"/>
      <c r="E2429" s="442"/>
      <c r="F2429" s="442"/>
      <c r="G2429" s="442"/>
    </row>
    <row r="2430" spans="3:7">
      <c r="C2430" s="442"/>
      <c r="D2430" s="442"/>
      <c r="E2430" s="442"/>
      <c r="F2430" s="442"/>
      <c r="G2430" s="442"/>
    </row>
    <row r="2431" spans="3:7">
      <c r="C2431" s="442"/>
      <c r="D2431" s="442"/>
      <c r="E2431" s="442"/>
      <c r="F2431" s="442"/>
      <c r="G2431" s="442"/>
    </row>
    <row r="2432" spans="3:7">
      <c r="C2432" s="442"/>
      <c r="D2432" s="442"/>
      <c r="E2432" s="442"/>
      <c r="F2432" s="442"/>
      <c r="G2432" s="442"/>
    </row>
    <row r="2433" spans="3:7">
      <c r="C2433" s="442"/>
      <c r="D2433" s="442"/>
      <c r="E2433" s="442"/>
      <c r="F2433" s="442"/>
      <c r="G2433" s="442"/>
    </row>
    <row r="2434" spans="3:7">
      <c r="C2434" s="442"/>
      <c r="D2434" s="442"/>
      <c r="E2434" s="442"/>
      <c r="F2434" s="442"/>
      <c r="G2434" s="442"/>
    </row>
    <row r="2435" spans="3:7">
      <c r="C2435" s="442"/>
      <c r="D2435" s="442"/>
      <c r="E2435" s="442"/>
      <c r="F2435" s="442"/>
      <c r="G2435" s="442"/>
    </row>
    <row r="2436" spans="3:7">
      <c r="C2436" s="442"/>
      <c r="D2436" s="442"/>
      <c r="E2436" s="442"/>
      <c r="F2436" s="442"/>
      <c r="G2436" s="442"/>
    </row>
    <row r="2437" spans="3:7">
      <c r="C2437" s="442"/>
      <c r="D2437" s="442"/>
      <c r="E2437" s="442"/>
      <c r="F2437" s="442"/>
      <c r="G2437" s="442"/>
    </row>
    <row r="2438" spans="3:7">
      <c r="C2438" s="442"/>
      <c r="D2438" s="442"/>
      <c r="E2438" s="442"/>
      <c r="F2438" s="442"/>
      <c r="G2438" s="442"/>
    </row>
    <row r="2439" spans="3:7">
      <c r="C2439" s="442"/>
      <c r="D2439" s="442"/>
      <c r="E2439" s="442"/>
      <c r="F2439" s="442"/>
      <c r="G2439" s="442"/>
    </row>
    <row r="2440" spans="3:7">
      <c r="C2440" s="442"/>
      <c r="D2440" s="442"/>
      <c r="E2440" s="442"/>
      <c r="F2440" s="442"/>
      <c r="G2440" s="442"/>
    </row>
    <row r="2441" spans="3:7">
      <c r="C2441" s="442"/>
      <c r="D2441" s="442"/>
      <c r="E2441" s="442"/>
      <c r="F2441" s="442"/>
      <c r="G2441" s="442"/>
    </row>
    <row r="2442" spans="3:7">
      <c r="C2442" s="442"/>
      <c r="D2442" s="442"/>
      <c r="E2442" s="442"/>
      <c r="F2442" s="442"/>
      <c r="G2442" s="442"/>
    </row>
    <row r="2443" spans="3:7">
      <c r="C2443" s="442"/>
      <c r="D2443" s="442"/>
      <c r="E2443" s="442"/>
      <c r="F2443" s="442"/>
      <c r="G2443" s="442"/>
    </row>
    <row r="2444" spans="3:7">
      <c r="C2444" s="442"/>
      <c r="D2444" s="442"/>
      <c r="E2444" s="442"/>
      <c r="F2444" s="442"/>
      <c r="G2444" s="442"/>
    </row>
    <row r="2445" spans="3:7">
      <c r="C2445" s="442"/>
      <c r="D2445" s="442"/>
      <c r="E2445" s="442"/>
      <c r="F2445" s="442"/>
      <c r="G2445" s="442"/>
    </row>
    <row r="2446" spans="3:7">
      <c r="C2446" s="442"/>
      <c r="D2446" s="442"/>
      <c r="E2446" s="442"/>
      <c r="F2446" s="442"/>
      <c r="G2446" s="442"/>
    </row>
    <row r="2447" spans="3:7">
      <c r="C2447" s="442"/>
      <c r="D2447" s="442"/>
      <c r="E2447" s="442"/>
      <c r="F2447" s="442"/>
      <c r="G2447" s="442"/>
    </row>
    <row r="2448" spans="3:7">
      <c r="C2448" s="442"/>
      <c r="D2448" s="442"/>
      <c r="E2448" s="442"/>
      <c r="F2448" s="442"/>
      <c r="G2448" s="442"/>
    </row>
    <row r="2449" spans="3:7">
      <c r="C2449" s="442"/>
      <c r="D2449" s="442"/>
      <c r="E2449" s="442"/>
      <c r="F2449" s="442"/>
      <c r="G2449" s="442"/>
    </row>
    <row r="2450" spans="3:7">
      <c r="C2450" s="442"/>
      <c r="D2450" s="442"/>
      <c r="E2450" s="442"/>
      <c r="F2450" s="442"/>
      <c r="G2450" s="442"/>
    </row>
    <row r="2451" spans="3:7">
      <c r="C2451" s="442"/>
      <c r="D2451" s="442"/>
      <c r="E2451" s="442"/>
      <c r="F2451" s="442"/>
      <c r="G2451" s="442"/>
    </row>
    <row r="2452" spans="3:7">
      <c r="C2452" s="442"/>
      <c r="D2452" s="442"/>
      <c r="E2452" s="442"/>
      <c r="F2452" s="442"/>
      <c r="G2452" s="442"/>
    </row>
    <row r="2453" spans="3:7">
      <c r="C2453" s="442"/>
      <c r="D2453" s="442"/>
      <c r="E2453" s="442"/>
      <c r="F2453" s="442"/>
      <c r="G2453" s="442"/>
    </row>
    <row r="2454" spans="3:7">
      <c r="C2454" s="442"/>
      <c r="D2454" s="442"/>
      <c r="E2454" s="442"/>
      <c r="F2454" s="442"/>
      <c r="G2454" s="442"/>
    </row>
    <row r="2455" spans="3:7">
      <c r="C2455" s="442"/>
      <c r="D2455" s="442"/>
      <c r="E2455" s="442"/>
      <c r="F2455" s="442"/>
      <c r="G2455" s="442"/>
    </row>
    <row r="2456" spans="3:7">
      <c r="C2456" s="442"/>
      <c r="D2456" s="442"/>
      <c r="E2456" s="442"/>
      <c r="F2456" s="442"/>
      <c r="G2456" s="442"/>
    </row>
    <row r="2457" spans="3:7">
      <c r="C2457" s="442"/>
      <c r="D2457" s="442"/>
      <c r="E2457" s="442"/>
      <c r="F2457" s="442"/>
      <c r="G2457" s="442"/>
    </row>
    <row r="2458" spans="3:7">
      <c r="C2458" s="442"/>
      <c r="D2458" s="442"/>
      <c r="E2458" s="442"/>
      <c r="F2458" s="442"/>
      <c r="G2458" s="442"/>
    </row>
    <row r="2459" spans="3:7">
      <c r="C2459" s="442"/>
      <c r="D2459" s="442"/>
      <c r="E2459" s="442"/>
      <c r="F2459" s="442"/>
      <c r="G2459" s="442"/>
    </row>
    <row r="2460" spans="3:7">
      <c r="C2460" s="442"/>
      <c r="D2460" s="442"/>
      <c r="E2460" s="442"/>
      <c r="F2460" s="442"/>
      <c r="G2460" s="442"/>
    </row>
    <row r="2461" spans="3:7">
      <c r="C2461" s="442"/>
      <c r="D2461" s="442"/>
      <c r="E2461" s="442"/>
      <c r="F2461" s="442"/>
      <c r="G2461" s="442"/>
    </row>
    <row r="2462" spans="3:7">
      <c r="C2462" s="442"/>
      <c r="D2462" s="442"/>
      <c r="E2462" s="442"/>
      <c r="F2462" s="442"/>
      <c r="G2462" s="442"/>
    </row>
    <row r="2463" spans="3:7">
      <c r="C2463" s="442"/>
      <c r="D2463" s="442"/>
      <c r="E2463" s="442"/>
      <c r="F2463" s="442"/>
      <c r="G2463" s="442"/>
    </row>
    <row r="2464" spans="3:7">
      <c r="C2464" s="442"/>
      <c r="D2464" s="442"/>
      <c r="E2464" s="442"/>
      <c r="F2464" s="442"/>
      <c r="G2464" s="442"/>
    </row>
    <row r="2465" spans="3:7">
      <c r="C2465" s="442"/>
      <c r="D2465" s="442"/>
      <c r="E2465" s="442"/>
      <c r="F2465" s="442"/>
      <c r="G2465" s="442"/>
    </row>
    <row r="2466" spans="3:7">
      <c r="C2466" s="442"/>
      <c r="D2466" s="442"/>
      <c r="E2466" s="442"/>
      <c r="F2466" s="442"/>
      <c r="G2466" s="442"/>
    </row>
    <row r="2467" spans="3:7">
      <c r="C2467" s="442"/>
      <c r="D2467" s="442"/>
      <c r="E2467" s="442"/>
      <c r="F2467" s="442"/>
      <c r="G2467" s="442"/>
    </row>
    <row r="2468" spans="3:7">
      <c r="C2468" s="442"/>
      <c r="D2468" s="442"/>
      <c r="E2468" s="442"/>
      <c r="F2468" s="442"/>
      <c r="G2468" s="442"/>
    </row>
    <row r="2469" spans="3:7">
      <c r="C2469" s="442"/>
      <c r="D2469" s="442"/>
      <c r="E2469" s="442"/>
      <c r="F2469" s="442"/>
      <c r="G2469" s="442"/>
    </row>
    <row r="2470" spans="3:7">
      <c r="C2470" s="442"/>
      <c r="D2470" s="442"/>
      <c r="E2470" s="442"/>
      <c r="F2470" s="442"/>
      <c r="G2470" s="442"/>
    </row>
    <row r="2471" spans="3:7">
      <c r="C2471" s="442"/>
      <c r="D2471" s="442"/>
      <c r="E2471" s="442"/>
      <c r="F2471" s="442"/>
      <c r="G2471" s="442"/>
    </row>
    <row r="2472" spans="3:7">
      <c r="C2472" s="442"/>
      <c r="D2472" s="442"/>
      <c r="E2472" s="442"/>
      <c r="F2472" s="442"/>
      <c r="G2472" s="442"/>
    </row>
    <row r="2473" spans="3:7">
      <c r="C2473" s="442"/>
      <c r="D2473" s="442"/>
      <c r="E2473" s="442"/>
      <c r="F2473" s="442"/>
      <c r="G2473" s="442"/>
    </row>
    <row r="2474" spans="3:7">
      <c r="C2474" s="442"/>
      <c r="D2474" s="442"/>
      <c r="E2474" s="442"/>
      <c r="F2474" s="442"/>
      <c r="G2474" s="442"/>
    </row>
    <row r="2475" spans="3:7">
      <c r="C2475" s="442"/>
      <c r="D2475" s="442"/>
      <c r="E2475" s="442"/>
      <c r="F2475" s="442"/>
      <c r="G2475" s="442"/>
    </row>
    <row r="2476" spans="3:7">
      <c r="C2476" s="442"/>
      <c r="D2476" s="442"/>
      <c r="E2476" s="442"/>
      <c r="F2476" s="442"/>
      <c r="G2476" s="442"/>
    </row>
    <row r="2477" spans="3:7">
      <c r="C2477" s="442"/>
      <c r="D2477" s="442"/>
      <c r="E2477" s="442"/>
      <c r="F2477" s="442"/>
      <c r="G2477" s="442"/>
    </row>
    <row r="2478" spans="3:7">
      <c r="C2478" s="442"/>
      <c r="D2478" s="442"/>
      <c r="E2478" s="442"/>
      <c r="F2478" s="442"/>
      <c r="G2478" s="442"/>
    </row>
    <row r="2479" spans="3:7">
      <c r="C2479" s="442"/>
      <c r="D2479" s="442"/>
      <c r="E2479" s="442"/>
      <c r="F2479" s="442"/>
      <c r="G2479" s="442"/>
    </row>
    <row r="2480" spans="3:7">
      <c r="C2480" s="442"/>
      <c r="D2480" s="442"/>
      <c r="E2480" s="442"/>
      <c r="F2480" s="442"/>
      <c r="G2480" s="442"/>
    </row>
    <row r="2481" spans="3:7">
      <c r="C2481" s="442"/>
      <c r="D2481" s="442"/>
      <c r="E2481" s="442"/>
      <c r="F2481" s="442"/>
      <c r="G2481" s="442"/>
    </row>
    <row r="2482" spans="3:7">
      <c r="C2482" s="442"/>
      <c r="D2482" s="442"/>
      <c r="E2482" s="442"/>
      <c r="F2482" s="442"/>
      <c r="G2482" s="442"/>
    </row>
    <row r="2483" spans="3:7">
      <c r="C2483" s="442"/>
      <c r="D2483" s="442"/>
      <c r="E2483" s="442"/>
      <c r="F2483" s="442"/>
      <c r="G2483" s="442"/>
    </row>
    <row r="2484" spans="3:7">
      <c r="C2484" s="442"/>
      <c r="D2484" s="442"/>
      <c r="E2484" s="442"/>
      <c r="F2484" s="442"/>
      <c r="G2484" s="442"/>
    </row>
    <row r="2485" spans="3:7">
      <c r="C2485" s="442"/>
      <c r="D2485" s="442"/>
      <c r="E2485" s="442"/>
      <c r="F2485" s="442"/>
      <c r="G2485" s="442"/>
    </row>
    <row r="2486" spans="3:7">
      <c r="C2486" s="442"/>
      <c r="D2486" s="442"/>
      <c r="E2486" s="442"/>
      <c r="F2486" s="442"/>
      <c r="G2486" s="442"/>
    </row>
    <row r="2487" spans="3:7">
      <c r="C2487" s="442"/>
      <c r="D2487" s="442"/>
      <c r="E2487" s="442"/>
      <c r="F2487" s="442"/>
      <c r="G2487" s="442"/>
    </row>
    <row r="2488" spans="3:7">
      <c r="C2488" s="442"/>
      <c r="D2488" s="442"/>
      <c r="E2488" s="442"/>
      <c r="F2488" s="442"/>
      <c r="G2488" s="442"/>
    </row>
    <row r="2489" spans="3:7">
      <c r="C2489" s="442"/>
      <c r="D2489" s="442"/>
      <c r="E2489" s="442"/>
      <c r="F2489" s="442"/>
      <c r="G2489" s="442"/>
    </row>
    <row r="2490" spans="3:7">
      <c r="C2490" s="442"/>
      <c r="D2490" s="442"/>
      <c r="E2490" s="442"/>
      <c r="F2490" s="442"/>
      <c r="G2490" s="442"/>
    </row>
    <row r="2491" spans="3:7">
      <c r="C2491" s="442"/>
      <c r="D2491" s="442"/>
      <c r="E2491" s="442"/>
      <c r="F2491" s="442"/>
      <c r="G2491" s="442"/>
    </row>
    <row r="2492" spans="3:7">
      <c r="C2492" s="442"/>
      <c r="D2492" s="442"/>
      <c r="E2492" s="442"/>
      <c r="F2492" s="442"/>
      <c r="G2492" s="442"/>
    </row>
    <row r="2493" spans="3:7">
      <c r="C2493" s="442"/>
      <c r="D2493" s="442"/>
      <c r="E2493" s="442"/>
      <c r="F2493" s="442"/>
      <c r="G2493" s="442"/>
    </row>
    <row r="2494" spans="3:7">
      <c r="C2494" s="442"/>
      <c r="D2494" s="442"/>
      <c r="E2494" s="442"/>
      <c r="F2494" s="442"/>
      <c r="G2494" s="442"/>
    </row>
    <row r="2495" spans="3:7">
      <c r="C2495" s="442"/>
      <c r="D2495" s="442"/>
      <c r="E2495" s="442"/>
      <c r="F2495" s="442"/>
      <c r="G2495" s="442"/>
    </row>
    <row r="2496" spans="3:7">
      <c r="C2496" s="442"/>
      <c r="D2496" s="442"/>
      <c r="E2496" s="442"/>
      <c r="F2496" s="442"/>
      <c r="G2496" s="442"/>
    </row>
    <row r="2497" spans="3:7">
      <c r="C2497" s="442"/>
      <c r="D2497" s="442"/>
      <c r="E2497" s="442"/>
      <c r="F2497" s="442"/>
      <c r="G2497" s="442"/>
    </row>
    <row r="2498" spans="3:7">
      <c r="C2498" s="442"/>
      <c r="D2498" s="442"/>
      <c r="E2498" s="442"/>
      <c r="F2498" s="442"/>
      <c r="G2498" s="442"/>
    </row>
    <row r="2499" spans="3:7">
      <c r="C2499" s="442"/>
      <c r="D2499" s="442"/>
      <c r="E2499" s="442"/>
      <c r="F2499" s="442"/>
      <c r="G2499" s="442"/>
    </row>
    <row r="2500" spans="3:7">
      <c r="C2500" s="442"/>
      <c r="D2500" s="442"/>
      <c r="E2500" s="442"/>
      <c r="F2500" s="442"/>
      <c r="G2500" s="442"/>
    </row>
    <row r="2501" spans="3:7">
      <c r="C2501" s="442"/>
      <c r="D2501" s="442"/>
      <c r="E2501" s="442"/>
      <c r="F2501" s="442"/>
      <c r="G2501" s="442"/>
    </row>
    <row r="2502" spans="3:7">
      <c r="C2502" s="442"/>
      <c r="D2502" s="442"/>
      <c r="E2502" s="442"/>
      <c r="F2502" s="442"/>
      <c r="G2502" s="442"/>
    </row>
    <row r="2503" spans="3:7">
      <c r="C2503" s="442"/>
      <c r="D2503" s="442"/>
      <c r="E2503" s="442"/>
      <c r="F2503" s="442"/>
      <c r="G2503" s="442"/>
    </row>
    <row r="2504" spans="3:7">
      <c r="C2504" s="442"/>
      <c r="D2504" s="442"/>
      <c r="E2504" s="442"/>
      <c r="F2504" s="442"/>
      <c r="G2504" s="442"/>
    </row>
    <row r="2505" spans="3:7">
      <c r="C2505" s="442"/>
      <c r="D2505" s="442"/>
      <c r="E2505" s="442"/>
      <c r="F2505" s="442"/>
      <c r="G2505" s="442"/>
    </row>
    <row r="2506" spans="3:7">
      <c r="C2506" s="442"/>
      <c r="D2506" s="442"/>
      <c r="E2506" s="442"/>
      <c r="F2506" s="442"/>
      <c r="G2506" s="442"/>
    </row>
    <row r="2507" spans="3:7">
      <c r="C2507" s="442"/>
      <c r="D2507" s="442"/>
      <c r="E2507" s="442"/>
      <c r="F2507" s="442"/>
      <c r="G2507" s="442"/>
    </row>
    <row r="2508" spans="3:7">
      <c r="C2508" s="442"/>
      <c r="D2508" s="442"/>
      <c r="E2508" s="442"/>
      <c r="F2508" s="442"/>
      <c r="G2508" s="442"/>
    </row>
    <row r="2509" spans="3:7">
      <c r="C2509" s="442"/>
      <c r="D2509" s="442"/>
      <c r="E2509" s="442"/>
      <c r="F2509" s="442"/>
      <c r="G2509" s="442"/>
    </row>
    <row r="2510" spans="3:7">
      <c r="C2510" s="442"/>
      <c r="D2510" s="442"/>
      <c r="E2510" s="442"/>
      <c r="F2510" s="442"/>
      <c r="G2510" s="442"/>
    </row>
    <row r="2511" spans="3:7">
      <c r="C2511" s="442"/>
      <c r="D2511" s="442"/>
      <c r="E2511" s="442"/>
      <c r="F2511" s="442"/>
      <c r="G2511" s="442"/>
    </row>
    <row r="2512" spans="3:7">
      <c r="C2512" s="442"/>
      <c r="D2512" s="442"/>
      <c r="E2512" s="442"/>
      <c r="F2512" s="442"/>
      <c r="G2512" s="442"/>
    </row>
    <row r="2513" spans="3:7">
      <c r="C2513" s="442"/>
      <c r="D2513" s="442"/>
      <c r="E2513" s="442"/>
      <c r="F2513" s="442"/>
      <c r="G2513" s="442"/>
    </row>
    <row r="2514" spans="3:7">
      <c r="C2514" s="442"/>
      <c r="D2514" s="442"/>
      <c r="E2514" s="442"/>
      <c r="F2514" s="442"/>
      <c r="G2514" s="442"/>
    </row>
    <row r="2515" spans="3:7">
      <c r="C2515" s="442"/>
      <c r="D2515" s="442"/>
      <c r="E2515" s="442"/>
      <c r="F2515" s="442"/>
      <c r="G2515" s="442"/>
    </row>
    <row r="2516" spans="3:7">
      <c r="C2516" s="442"/>
      <c r="D2516" s="442"/>
      <c r="E2516" s="442"/>
      <c r="F2516" s="442"/>
      <c r="G2516" s="442"/>
    </row>
    <row r="2517" spans="3:7">
      <c r="C2517" s="442"/>
      <c r="D2517" s="442"/>
      <c r="E2517" s="442"/>
      <c r="F2517" s="442"/>
      <c r="G2517" s="442"/>
    </row>
    <row r="2518" spans="3:7">
      <c r="C2518" s="442"/>
      <c r="D2518" s="442"/>
      <c r="E2518" s="442"/>
      <c r="F2518" s="442"/>
      <c r="G2518" s="442"/>
    </row>
    <row r="2519" spans="3:7">
      <c r="C2519" s="442"/>
      <c r="D2519" s="442"/>
      <c r="E2519" s="442"/>
      <c r="F2519" s="442"/>
      <c r="G2519" s="442"/>
    </row>
    <row r="2520" spans="3:7">
      <c r="C2520" s="442"/>
      <c r="D2520" s="442"/>
      <c r="E2520" s="442"/>
      <c r="F2520" s="442"/>
      <c r="G2520" s="442"/>
    </row>
    <row r="2521" spans="3:7">
      <c r="C2521" s="442"/>
      <c r="D2521" s="442"/>
      <c r="E2521" s="442"/>
      <c r="F2521" s="442"/>
      <c r="G2521" s="442"/>
    </row>
    <row r="2522" spans="3:7">
      <c r="C2522" s="442"/>
      <c r="D2522" s="442"/>
      <c r="E2522" s="442"/>
      <c r="F2522" s="442"/>
      <c r="G2522" s="442"/>
    </row>
    <row r="2523" spans="3:7">
      <c r="C2523" s="442"/>
      <c r="D2523" s="442"/>
      <c r="E2523" s="442"/>
      <c r="F2523" s="442"/>
      <c r="G2523" s="442"/>
    </row>
    <row r="2524" spans="3:7">
      <c r="C2524" s="442"/>
      <c r="D2524" s="442"/>
      <c r="E2524" s="442"/>
      <c r="F2524" s="442"/>
      <c r="G2524" s="442"/>
    </row>
    <row r="2525" spans="3:7">
      <c r="C2525" s="442"/>
      <c r="D2525" s="442"/>
      <c r="E2525" s="442"/>
      <c r="F2525" s="442"/>
      <c r="G2525" s="442"/>
    </row>
    <row r="2526" spans="3:7">
      <c r="C2526" s="442"/>
      <c r="D2526" s="442"/>
      <c r="E2526" s="442"/>
      <c r="F2526" s="442"/>
      <c r="G2526" s="442"/>
    </row>
    <row r="2527" spans="3:7">
      <c r="C2527" s="442"/>
      <c r="D2527" s="442"/>
      <c r="E2527" s="442"/>
      <c r="F2527" s="442"/>
      <c r="G2527" s="442"/>
    </row>
    <row r="2528" spans="3:7">
      <c r="C2528" s="442"/>
      <c r="D2528" s="442"/>
      <c r="E2528" s="442"/>
      <c r="F2528" s="442"/>
      <c r="G2528" s="442"/>
    </row>
    <row r="2529" spans="3:7">
      <c r="C2529" s="442"/>
      <c r="D2529" s="442"/>
      <c r="E2529" s="442"/>
      <c r="F2529" s="442"/>
      <c r="G2529" s="442"/>
    </row>
    <row r="2530" spans="3:7">
      <c r="C2530" s="442"/>
      <c r="D2530" s="442"/>
      <c r="E2530" s="442"/>
      <c r="F2530" s="442"/>
      <c r="G2530" s="442"/>
    </row>
    <row r="2531" spans="3:7">
      <c r="C2531" s="442"/>
      <c r="D2531" s="442"/>
      <c r="E2531" s="442"/>
      <c r="F2531" s="442"/>
      <c r="G2531" s="442"/>
    </row>
    <row r="2532" spans="3:7">
      <c r="C2532" s="442"/>
      <c r="D2532" s="442"/>
      <c r="E2532" s="442"/>
      <c r="F2532" s="442"/>
      <c r="G2532" s="442"/>
    </row>
    <row r="2533" spans="3:7">
      <c r="C2533" s="442"/>
      <c r="D2533" s="442"/>
      <c r="E2533" s="442"/>
      <c r="F2533" s="442"/>
      <c r="G2533" s="442"/>
    </row>
    <row r="2534" spans="3:7">
      <c r="C2534" s="442"/>
      <c r="D2534" s="442"/>
      <c r="E2534" s="442"/>
      <c r="F2534" s="442"/>
      <c r="G2534" s="442"/>
    </row>
    <row r="2535" spans="3:7">
      <c r="C2535" s="442"/>
      <c r="D2535" s="442"/>
      <c r="E2535" s="442"/>
      <c r="F2535" s="442"/>
      <c r="G2535" s="442"/>
    </row>
    <row r="2536" spans="3:7">
      <c r="C2536" s="442"/>
      <c r="D2536" s="442"/>
      <c r="E2536" s="442"/>
      <c r="F2536" s="442"/>
      <c r="G2536" s="442"/>
    </row>
    <row r="2537" spans="3:7">
      <c r="C2537" s="442"/>
      <c r="D2537" s="442"/>
      <c r="E2537" s="442"/>
      <c r="F2537" s="442"/>
      <c r="G2537" s="442"/>
    </row>
    <row r="2538" spans="3:7">
      <c r="C2538" s="442"/>
      <c r="D2538" s="442"/>
      <c r="E2538" s="442"/>
      <c r="F2538" s="442"/>
      <c r="G2538" s="442"/>
    </row>
    <row r="2539" spans="3:7">
      <c r="C2539" s="442"/>
      <c r="D2539" s="442"/>
      <c r="E2539" s="442"/>
      <c r="F2539" s="442"/>
      <c r="G2539" s="442"/>
    </row>
    <row r="2540" spans="3:7">
      <c r="C2540" s="442"/>
      <c r="D2540" s="442"/>
      <c r="E2540" s="442"/>
      <c r="F2540" s="442"/>
      <c r="G2540" s="442"/>
    </row>
    <row r="2541" spans="3:7">
      <c r="C2541" s="442"/>
      <c r="D2541" s="442"/>
      <c r="E2541" s="442"/>
      <c r="F2541" s="442"/>
      <c r="G2541" s="442"/>
    </row>
    <row r="2542" spans="3:7">
      <c r="C2542" s="442"/>
      <c r="D2542" s="442"/>
      <c r="E2542" s="442"/>
      <c r="F2542" s="442"/>
      <c r="G2542" s="442"/>
    </row>
    <row r="2543" spans="3:7">
      <c r="C2543" s="442"/>
      <c r="D2543" s="442"/>
      <c r="E2543" s="442"/>
      <c r="F2543" s="442"/>
      <c r="G2543" s="442"/>
    </row>
    <row r="2544" spans="3:7">
      <c r="C2544" s="442"/>
      <c r="D2544" s="442"/>
      <c r="E2544" s="442"/>
      <c r="F2544" s="442"/>
      <c r="G2544" s="442"/>
    </row>
    <row r="2545" spans="3:7">
      <c r="C2545" s="442"/>
      <c r="D2545" s="442"/>
      <c r="E2545" s="442"/>
      <c r="F2545" s="442"/>
      <c r="G2545" s="442"/>
    </row>
    <row r="2546" spans="3:7">
      <c r="C2546" s="442"/>
      <c r="D2546" s="442"/>
      <c r="E2546" s="442"/>
      <c r="F2546" s="442"/>
      <c r="G2546" s="442"/>
    </row>
    <row r="2547" spans="3:7">
      <c r="C2547" s="442"/>
      <c r="D2547" s="442"/>
      <c r="E2547" s="442"/>
      <c r="F2547" s="442"/>
      <c r="G2547" s="442"/>
    </row>
    <row r="2548" spans="3:7">
      <c r="C2548" s="442"/>
      <c r="D2548" s="442"/>
      <c r="E2548" s="442"/>
      <c r="F2548" s="442"/>
      <c r="G2548" s="442"/>
    </row>
    <row r="2549" spans="3:7">
      <c r="C2549" s="442"/>
      <c r="D2549" s="442"/>
      <c r="E2549" s="442"/>
      <c r="F2549" s="442"/>
      <c r="G2549" s="442"/>
    </row>
    <row r="2550" spans="3:7">
      <c r="C2550" s="442"/>
      <c r="D2550" s="442"/>
      <c r="E2550" s="442"/>
      <c r="F2550" s="442"/>
      <c r="G2550" s="442"/>
    </row>
    <row r="2551" spans="3:7">
      <c r="C2551" s="442"/>
      <c r="D2551" s="442"/>
      <c r="E2551" s="442"/>
      <c r="F2551" s="442"/>
      <c r="G2551" s="442"/>
    </row>
    <row r="2552" spans="3:7">
      <c r="C2552" s="442"/>
      <c r="D2552" s="442"/>
      <c r="E2552" s="442"/>
      <c r="F2552" s="442"/>
      <c r="G2552" s="442"/>
    </row>
    <row r="2553" spans="3:7">
      <c r="C2553" s="442"/>
      <c r="D2553" s="442"/>
      <c r="E2553" s="442"/>
      <c r="F2553" s="442"/>
      <c r="G2553" s="442"/>
    </row>
    <row r="2554" spans="3:7">
      <c r="C2554" s="442"/>
      <c r="D2554" s="442"/>
      <c r="E2554" s="442"/>
      <c r="F2554" s="442"/>
      <c r="G2554" s="442"/>
    </row>
    <row r="2555" spans="3:7">
      <c r="C2555" s="442"/>
      <c r="D2555" s="442"/>
      <c r="E2555" s="442"/>
      <c r="F2555" s="442"/>
      <c r="G2555" s="442"/>
    </row>
    <row r="2556" spans="3:7">
      <c r="C2556" s="442"/>
      <c r="D2556" s="442"/>
      <c r="E2556" s="442"/>
      <c r="F2556" s="442"/>
      <c r="G2556" s="442"/>
    </row>
    <row r="2557" spans="3:7">
      <c r="C2557" s="442"/>
      <c r="D2557" s="442"/>
      <c r="E2557" s="442"/>
      <c r="F2557" s="442"/>
      <c r="G2557" s="442"/>
    </row>
    <row r="2558" spans="3:7">
      <c r="C2558" s="442"/>
      <c r="D2558" s="442"/>
      <c r="E2558" s="442"/>
      <c r="F2558" s="442"/>
      <c r="G2558" s="442"/>
    </row>
    <row r="2559" spans="3:7">
      <c r="C2559" s="442"/>
      <c r="D2559" s="442"/>
      <c r="E2559" s="442"/>
      <c r="F2559" s="442"/>
      <c r="G2559" s="442"/>
    </row>
    <row r="2560" spans="3:7">
      <c r="C2560" s="442"/>
      <c r="D2560" s="442"/>
      <c r="E2560" s="442"/>
      <c r="F2560" s="442"/>
      <c r="G2560" s="442"/>
    </row>
    <row r="2561" spans="3:7">
      <c r="C2561" s="442"/>
      <c r="D2561" s="442"/>
      <c r="E2561" s="442"/>
      <c r="F2561" s="442"/>
      <c r="G2561" s="442"/>
    </row>
    <row r="2562" spans="3:7">
      <c r="C2562" s="442"/>
      <c r="D2562" s="442"/>
      <c r="E2562" s="442"/>
      <c r="F2562" s="442"/>
      <c r="G2562" s="442"/>
    </row>
    <row r="2563" spans="3:7">
      <c r="C2563" s="442"/>
      <c r="D2563" s="442"/>
      <c r="E2563" s="442"/>
      <c r="F2563" s="442"/>
      <c r="G2563" s="442"/>
    </row>
    <row r="2564" spans="3:7">
      <c r="C2564" s="442"/>
      <c r="D2564" s="442"/>
      <c r="E2564" s="442"/>
      <c r="F2564" s="442"/>
      <c r="G2564" s="442"/>
    </row>
    <row r="2565" spans="3:7">
      <c r="C2565" s="442"/>
      <c r="D2565" s="442"/>
      <c r="E2565" s="442"/>
      <c r="F2565" s="442"/>
      <c r="G2565" s="442"/>
    </row>
    <row r="2566" spans="3:7">
      <c r="C2566" s="442"/>
      <c r="D2566" s="442"/>
      <c r="E2566" s="442"/>
      <c r="F2566" s="442"/>
      <c r="G2566" s="442"/>
    </row>
    <row r="2567" spans="3:7">
      <c r="C2567" s="442"/>
      <c r="D2567" s="442"/>
      <c r="E2567" s="442"/>
      <c r="F2567" s="442"/>
      <c r="G2567" s="442"/>
    </row>
    <row r="2568" spans="3:7">
      <c r="C2568" s="442"/>
      <c r="D2568" s="442"/>
      <c r="E2568" s="442"/>
      <c r="F2568" s="442"/>
      <c r="G2568" s="442"/>
    </row>
    <row r="2569" spans="3:7">
      <c r="C2569" s="442"/>
      <c r="D2569" s="442"/>
      <c r="E2569" s="442"/>
      <c r="F2569" s="442"/>
      <c r="G2569" s="442"/>
    </row>
    <row r="2570" spans="3:7">
      <c r="C2570" s="442"/>
      <c r="D2570" s="442"/>
      <c r="E2570" s="442"/>
      <c r="F2570" s="442"/>
      <c r="G2570" s="442"/>
    </row>
    <row r="2571" spans="3:7">
      <c r="C2571" s="442"/>
      <c r="D2571" s="442"/>
      <c r="E2571" s="442"/>
      <c r="F2571" s="442"/>
      <c r="G2571" s="442"/>
    </row>
    <row r="2572" spans="3:7">
      <c r="C2572" s="442"/>
      <c r="D2572" s="442"/>
      <c r="E2572" s="442"/>
      <c r="F2572" s="442"/>
      <c r="G2572" s="442"/>
    </row>
    <row r="2573" spans="3:7">
      <c r="C2573" s="442"/>
      <c r="D2573" s="442"/>
      <c r="E2573" s="442"/>
      <c r="F2573" s="442"/>
      <c r="G2573" s="442"/>
    </row>
    <row r="2574" spans="3:7">
      <c r="C2574" s="442"/>
      <c r="D2574" s="442"/>
      <c r="E2574" s="442"/>
      <c r="F2574" s="442"/>
      <c r="G2574" s="442"/>
    </row>
    <row r="2575" spans="3:7">
      <c r="C2575" s="442"/>
      <c r="D2575" s="442"/>
      <c r="E2575" s="442"/>
      <c r="F2575" s="442"/>
      <c r="G2575" s="442"/>
    </row>
    <row r="2576" spans="3:7">
      <c r="C2576" s="442"/>
      <c r="D2576" s="442"/>
      <c r="E2576" s="442"/>
      <c r="F2576" s="442"/>
      <c r="G2576" s="442"/>
    </row>
    <row r="2577" spans="3:7">
      <c r="C2577" s="442"/>
      <c r="D2577" s="442"/>
      <c r="E2577" s="442"/>
      <c r="F2577" s="442"/>
      <c r="G2577" s="442"/>
    </row>
    <row r="2578" spans="3:7">
      <c r="C2578" s="442"/>
      <c r="D2578" s="442"/>
      <c r="E2578" s="442"/>
      <c r="F2578" s="442"/>
      <c r="G2578" s="442"/>
    </row>
    <row r="2579" spans="3:7">
      <c r="C2579" s="442"/>
      <c r="D2579" s="442"/>
      <c r="E2579" s="442"/>
      <c r="F2579" s="442"/>
      <c r="G2579" s="442"/>
    </row>
    <row r="2580" spans="3:7">
      <c r="C2580" s="442"/>
      <c r="D2580" s="442"/>
      <c r="E2580" s="442"/>
      <c r="F2580" s="442"/>
      <c r="G2580" s="442"/>
    </row>
    <row r="2581" spans="3:7">
      <c r="C2581" s="442"/>
      <c r="D2581" s="442"/>
      <c r="E2581" s="442"/>
      <c r="F2581" s="442"/>
      <c r="G2581" s="442"/>
    </row>
    <row r="2582" spans="3:7">
      <c r="C2582" s="442"/>
      <c r="D2582" s="442"/>
      <c r="E2582" s="442"/>
      <c r="F2582" s="442"/>
      <c r="G2582" s="442"/>
    </row>
    <row r="2583" spans="3:7">
      <c r="C2583" s="442"/>
      <c r="D2583" s="442"/>
      <c r="E2583" s="442"/>
      <c r="F2583" s="442"/>
      <c r="G2583" s="442"/>
    </row>
    <row r="2584" spans="3:7">
      <c r="C2584" s="442"/>
      <c r="D2584" s="442"/>
      <c r="E2584" s="442"/>
      <c r="F2584" s="442"/>
      <c r="G2584" s="442"/>
    </row>
    <row r="2585" spans="3:7">
      <c r="C2585" s="442"/>
      <c r="D2585" s="442"/>
      <c r="E2585" s="442"/>
      <c r="F2585" s="442"/>
      <c r="G2585" s="442"/>
    </row>
    <row r="2586" spans="3:7">
      <c r="C2586" s="442"/>
      <c r="D2586" s="442"/>
      <c r="E2586" s="442"/>
      <c r="F2586" s="442"/>
      <c r="G2586" s="442"/>
    </row>
    <row r="2587" spans="3:7">
      <c r="C2587" s="442"/>
      <c r="D2587" s="442"/>
      <c r="E2587" s="442"/>
      <c r="F2587" s="442"/>
      <c r="G2587" s="442"/>
    </row>
    <row r="2588" spans="3:7">
      <c r="C2588" s="442"/>
      <c r="D2588" s="442"/>
      <c r="E2588" s="442"/>
      <c r="F2588" s="442"/>
      <c r="G2588" s="442"/>
    </row>
    <row r="2589" spans="3:7">
      <c r="C2589" s="442"/>
      <c r="D2589" s="442"/>
      <c r="E2589" s="442"/>
      <c r="F2589" s="442"/>
      <c r="G2589" s="442"/>
    </row>
    <row r="2590" spans="3:7">
      <c r="C2590" s="442"/>
      <c r="D2590" s="442"/>
      <c r="E2590" s="442"/>
      <c r="F2590" s="442"/>
      <c r="G2590" s="442"/>
    </row>
    <row r="2591" spans="3:7">
      <c r="C2591" s="442"/>
      <c r="D2591" s="442"/>
      <c r="E2591" s="442"/>
      <c r="F2591" s="442"/>
      <c r="G2591" s="442"/>
    </row>
    <row r="2592" spans="3:7">
      <c r="C2592" s="442"/>
      <c r="D2592" s="442"/>
      <c r="E2592" s="442"/>
      <c r="F2592" s="442"/>
      <c r="G2592" s="442"/>
    </row>
    <row r="2593" spans="3:7">
      <c r="C2593" s="442"/>
      <c r="D2593" s="442"/>
      <c r="E2593" s="442"/>
      <c r="F2593" s="442"/>
      <c r="G2593" s="442"/>
    </row>
    <row r="2594" spans="3:7">
      <c r="C2594" s="442"/>
      <c r="D2594" s="442"/>
      <c r="E2594" s="442"/>
      <c r="F2594" s="442"/>
      <c r="G2594" s="442"/>
    </row>
    <row r="2595" spans="3:7">
      <c r="C2595" s="442"/>
      <c r="D2595" s="442"/>
      <c r="E2595" s="442"/>
      <c r="F2595" s="442"/>
      <c r="G2595" s="442"/>
    </row>
    <row r="2596" spans="3:7">
      <c r="C2596" s="442"/>
      <c r="D2596" s="442"/>
      <c r="E2596" s="442"/>
      <c r="F2596" s="442"/>
      <c r="G2596" s="442"/>
    </row>
    <row r="2597" spans="3:7">
      <c r="C2597" s="442"/>
      <c r="D2597" s="442"/>
      <c r="E2597" s="442"/>
      <c r="F2597" s="442"/>
      <c r="G2597" s="442"/>
    </row>
    <row r="2598" spans="3:7">
      <c r="C2598" s="442"/>
      <c r="D2598" s="442"/>
      <c r="E2598" s="442"/>
      <c r="F2598" s="442"/>
      <c r="G2598" s="442"/>
    </row>
    <row r="2599" spans="3:7">
      <c r="C2599" s="442"/>
      <c r="D2599" s="442"/>
      <c r="E2599" s="442"/>
      <c r="F2599" s="442"/>
      <c r="G2599" s="442"/>
    </row>
    <row r="2600" spans="3:7">
      <c r="C2600" s="442"/>
      <c r="D2600" s="442"/>
      <c r="E2600" s="442"/>
      <c r="F2600" s="442"/>
      <c r="G2600" s="442"/>
    </row>
    <row r="2601" spans="3:7">
      <c r="C2601" s="442"/>
      <c r="D2601" s="442"/>
      <c r="E2601" s="442"/>
      <c r="F2601" s="442"/>
      <c r="G2601" s="442"/>
    </row>
    <row r="2602" spans="3:7">
      <c r="C2602" s="442"/>
      <c r="D2602" s="442"/>
      <c r="E2602" s="442"/>
      <c r="F2602" s="442"/>
      <c r="G2602" s="442"/>
    </row>
    <row r="2603" spans="3:7">
      <c r="C2603" s="442"/>
      <c r="D2603" s="442"/>
      <c r="E2603" s="442"/>
      <c r="F2603" s="442"/>
      <c r="G2603" s="442"/>
    </row>
    <row r="2604" spans="3:7">
      <c r="C2604" s="442"/>
      <c r="D2604" s="442"/>
      <c r="E2604" s="442"/>
      <c r="F2604" s="442"/>
      <c r="G2604" s="442"/>
    </row>
    <row r="2605" spans="3:7">
      <c r="C2605" s="442"/>
      <c r="D2605" s="442"/>
      <c r="E2605" s="442"/>
      <c r="F2605" s="442"/>
      <c r="G2605" s="442"/>
    </row>
    <row r="2606" spans="3:7">
      <c r="C2606" s="442"/>
      <c r="D2606" s="442"/>
      <c r="E2606" s="442"/>
      <c r="F2606" s="442"/>
      <c r="G2606" s="442"/>
    </row>
    <row r="2607" spans="3:7">
      <c r="C2607" s="442"/>
      <c r="D2607" s="442"/>
      <c r="E2607" s="442"/>
      <c r="F2607" s="442"/>
      <c r="G2607" s="442"/>
    </row>
    <row r="2608" spans="3:7">
      <c r="C2608" s="442"/>
      <c r="D2608" s="442"/>
      <c r="E2608" s="442"/>
      <c r="F2608" s="442"/>
      <c r="G2608" s="442"/>
    </row>
    <row r="2609" spans="3:7">
      <c r="C2609" s="442"/>
      <c r="D2609" s="442"/>
      <c r="E2609" s="442"/>
      <c r="F2609" s="442"/>
      <c r="G2609" s="442"/>
    </row>
    <row r="2610" spans="3:7">
      <c r="C2610" s="442"/>
      <c r="D2610" s="442"/>
      <c r="E2610" s="442"/>
      <c r="F2610" s="442"/>
      <c r="G2610" s="442"/>
    </row>
    <row r="2611" spans="3:7">
      <c r="C2611" s="442"/>
      <c r="D2611" s="442"/>
      <c r="E2611" s="442"/>
      <c r="F2611" s="442"/>
      <c r="G2611" s="442"/>
    </row>
    <row r="2612" spans="3:7">
      <c r="C2612" s="442"/>
      <c r="D2612" s="442"/>
      <c r="E2612" s="442"/>
      <c r="F2612" s="442"/>
      <c r="G2612" s="442"/>
    </row>
    <row r="2613" spans="3:7">
      <c r="C2613" s="442"/>
      <c r="D2613" s="442"/>
      <c r="E2613" s="442"/>
      <c r="F2613" s="442"/>
      <c r="G2613" s="442"/>
    </row>
    <row r="2614" spans="3:7">
      <c r="C2614" s="442"/>
      <c r="D2614" s="442"/>
      <c r="E2614" s="442"/>
      <c r="F2614" s="442"/>
      <c r="G2614" s="442"/>
    </row>
    <row r="2615" spans="3:7">
      <c r="C2615" s="442"/>
      <c r="D2615" s="442"/>
      <c r="E2615" s="442"/>
      <c r="F2615" s="442"/>
      <c r="G2615" s="442"/>
    </row>
    <row r="2616" spans="3:7">
      <c r="C2616" s="442"/>
      <c r="D2616" s="442"/>
      <c r="E2616" s="442"/>
      <c r="F2616" s="442"/>
      <c r="G2616" s="442"/>
    </row>
    <row r="2617" spans="3:7">
      <c r="C2617" s="442"/>
      <c r="D2617" s="442"/>
      <c r="E2617" s="442"/>
      <c r="F2617" s="442"/>
      <c r="G2617" s="442"/>
    </row>
    <row r="2618" spans="3:7">
      <c r="C2618" s="442"/>
      <c r="D2618" s="442"/>
      <c r="E2618" s="442"/>
      <c r="F2618" s="442"/>
      <c r="G2618" s="442"/>
    </row>
    <row r="2619" spans="3:7">
      <c r="C2619" s="442"/>
      <c r="D2619" s="442"/>
      <c r="E2619" s="442"/>
      <c r="F2619" s="442"/>
      <c r="G2619" s="442"/>
    </row>
    <row r="2620" spans="3:7">
      <c r="C2620" s="442"/>
      <c r="D2620" s="442"/>
      <c r="E2620" s="442"/>
      <c r="F2620" s="442"/>
      <c r="G2620" s="442"/>
    </row>
    <row r="2621" spans="3:7">
      <c r="C2621" s="442"/>
      <c r="D2621" s="442"/>
      <c r="E2621" s="442"/>
      <c r="F2621" s="442"/>
      <c r="G2621" s="442"/>
    </row>
    <row r="2622" spans="3:7">
      <c r="C2622" s="442"/>
      <c r="D2622" s="442"/>
      <c r="E2622" s="442"/>
      <c r="F2622" s="442"/>
      <c r="G2622" s="442"/>
    </row>
    <row r="2623" spans="3:7">
      <c r="C2623" s="442"/>
      <c r="D2623" s="442"/>
      <c r="E2623" s="442"/>
      <c r="F2623" s="442"/>
      <c r="G2623" s="442"/>
    </row>
    <row r="2624" spans="3:7">
      <c r="C2624" s="442"/>
      <c r="D2624" s="442"/>
      <c r="E2624" s="442"/>
      <c r="F2624" s="442"/>
      <c r="G2624" s="442"/>
    </row>
    <row r="2625" spans="3:7">
      <c r="C2625" s="442"/>
      <c r="D2625" s="442"/>
      <c r="E2625" s="442"/>
      <c r="F2625" s="442"/>
      <c r="G2625" s="442"/>
    </row>
    <row r="2626" spans="3:7">
      <c r="C2626" s="442"/>
      <c r="D2626" s="442"/>
      <c r="E2626" s="442"/>
      <c r="F2626" s="442"/>
      <c r="G2626" s="442"/>
    </row>
    <row r="2627" spans="3:7">
      <c r="C2627" s="442"/>
      <c r="D2627" s="442"/>
      <c r="E2627" s="442"/>
      <c r="F2627" s="442"/>
      <c r="G2627" s="442"/>
    </row>
    <row r="2628" spans="3:7">
      <c r="C2628" s="442"/>
      <c r="D2628" s="442"/>
      <c r="E2628" s="442"/>
      <c r="F2628" s="442"/>
      <c r="G2628" s="442"/>
    </row>
    <row r="2629" spans="3:7">
      <c r="C2629" s="442"/>
      <c r="D2629" s="442"/>
      <c r="E2629" s="442"/>
      <c r="F2629" s="442"/>
      <c r="G2629" s="442"/>
    </row>
    <row r="2630" spans="3:7">
      <c r="C2630" s="442"/>
      <c r="D2630" s="442"/>
      <c r="E2630" s="442"/>
      <c r="F2630" s="442"/>
      <c r="G2630" s="442"/>
    </row>
    <row r="2631" spans="3:7">
      <c r="C2631" s="442"/>
      <c r="D2631" s="442"/>
      <c r="E2631" s="442"/>
      <c r="F2631" s="442"/>
      <c r="G2631" s="442"/>
    </row>
    <row r="2632" spans="3:7">
      <c r="C2632" s="442"/>
      <c r="D2632" s="442"/>
      <c r="E2632" s="442"/>
      <c r="F2632" s="442"/>
      <c r="G2632" s="442"/>
    </row>
    <row r="2633" spans="3:7">
      <c r="C2633" s="442"/>
      <c r="D2633" s="442"/>
      <c r="E2633" s="442"/>
      <c r="F2633" s="442"/>
      <c r="G2633" s="442"/>
    </row>
    <row r="2634" spans="3:7">
      <c r="C2634" s="442"/>
      <c r="D2634" s="442"/>
      <c r="E2634" s="442"/>
      <c r="F2634" s="442"/>
      <c r="G2634" s="442"/>
    </row>
    <row r="2635" spans="3:7">
      <c r="C2635" s="442"/>
      <c r="D2635" s="442"/>
      <c r="E2635" s="442"/>
      <c r="F2635" s="442"/>
      <c r="G2635" s="442"/>
    </row>
    <row r="2636" spans="3:7">
      <c r="C2636" s="442"/>
      <c r="D2636" s="442"/>
      <c r="E2636" s="442"/>
      <c r="F2636" s="442"/>
      <c r="G2636" s="442"/>
    </row>
    <row r="2637" spans="3:7">
      <c r="C2637" s="442"/>
      <c r="D2637" s="442"/>
      <c r="E2637" s="442"/>
      <c r="F2637" s="442"/>
      <c r="G2637" s="442"/>
    </row>
    <row r="2638" spans="3:7">
      <c r="C2638" s="442"/>
      <c r="D2638" s="442"/>
      <c r="E2638" s="442"/>
      <c r="F2638" s="442"/>
      <c r="G2638" s="442"/>
    </row>
    <row r="2639" spans="3:7">
      <c r="C2639" s="442"/>
      <c r="D2639" s="442"/>
      <c r="E2639" s="442"/>
      <c r="F2639" s="442"/>
      <c r="G2639" s="442"/>
    </row>
    <row r="2640" spans="3:7">
      <c r="C2640" s="442"/>
      <c r="D2640" s="442"/>
      <c r="E2640" s="442"/>
      <c r="F2640" s="442"/>
      <c r="G2640" s="442"/>
    </row>
    <row r="2641" spans="3:7">
      <c r="C2641" s="442"/>
      <c r="D2641" s="442"/>
      <c r="E2641" s="442"/>
      <c r="F2641" s="442"/>
      <c r="G2641" s="442"/>
    </row>
    <row r="2642" spans="3:7">
      <c r="C2642" s="442"/>
      <c r="D2642" s="442"/>
      <c r="E2642" s="442"/>
      <c r="F2642" s="442"/>
      <c r="G2642" s="442"/>
    </row>
    <row r="2643" spans="3:7">
      <c r="C2643" s="442"/>
      <c r="D2643" s="442"/>
      <c r="E2643" s="442"/>
      <c r="F2643" s="442"/>
      <c r="G2643" s="442"/>
    </row>
    <row r="2644" spans="3:7">
      <c r="C2644" s="442"/>
      <c r="D2644" s="442"/>
      <c r="E2644" s="442"/>
      <c r="F2644" s="442"/>
      <c r="G2644" s="442"/>
    </row>
    <row r="2645" spans="3:7">
      <c r="C2645" s="442"/>
      <c r="D2645" s="442"/>
      <c r="E2645" s="442"/>
      <c r="F2645" s="442"/>
      <c r="G2645" s="442"/>
    </row>
    <row r="2646" spans="3:7">
      <c r="C2646" s="442"/>
      <c r="D2646" s="442"/>
      <c r="E2646" s="442"/>
      <c r="F2646" s="442"/>
      <c r="G2646" s="442"/>
    </row>
    <row r="2647" spans="3:7">
      <c r="C2647" s="442"/>
      <c r="D2647" s="442"/>
      <c r="E2647" s="442"/>
      <c r="F2647" s="442"/>
      <c r="G2647" s="442"/>
    </row>
    <row r="2648" spans="3:7">
      <c r="C2648" s="442"/>
      <c r="D2648" s="442"/>
      <c r="E2648" s="442"/>
      <c r="F2648" s="442"/>
      <c r="G2648" s="442"/>
    </row>
    <row r="2649" spans="3:7">
      <c r="C2649" s="442"/>
      <c r="D2649" s="442"/>
      <c r="E2649" s="442"/>
      <c r="F2649" s="442"/>
      <c r="G2649" s="442"/>
    </row>
    <row r="2650" spans="3:7">
      <c r="C2650" s="442"/>
      <c r="D2650" s="442"/>
      <c r="E2650" s="442"/>
      <c r="F2650" s="442"/>
      <c r="G2650" s="442"/>
    </row>
    <row r="2651" spans="3:7">
      <c r="C2651" s="442"/>
      <c r="D2651" s="442"/>
      <c r="E2651" s="442"/>
      <c r="F2651" s="442"/>
      <c r="G2651" s="442"/>
    </row>
    <row r="2652" spans="3:7">
      <c r="C2652" s="442"/>
      <c r="D2652" s="442"/>
      <c r="E2652" s="442"/>
      <c r="F2652" s="442"/>
      <c r="G2652" s="442"/>
    </row>
    <row r="2653" spans="3:7">
      <c r="C2653" s="442"/>
      <c r="D2653" s="442"/>
      <c r="E2653" s="442"/>
      <c r="F2653" s="442"/>
      <c r="G2653" s="442"/>
    </row>
    <row r="2654" spans="3:7">
      <c r="C2654" s="442"/>
      <c r="D2654" s="442"/>
      <c r="E2654" s="442"/>
      <c r="F2654" s="442"/>
      <c r="G2654" s="442"/>
    </row>
    <row r="2655" spans="3:7">
      <c r="C2655" s="442"/>
      <c r="D2655" s="442"/>
      <c r="E2655" s="442"/>
      <c r="F2655" s="442"/>
      <c r="G2655" s="442"/>
    </row>
    <row r="2656" spans="3:7">
      <c r="C2656" s="442"/>
      <c r="D2656" s="442"/>
      <c r="E2656" s="442"/>
      <c r="F2656" s="442"/>
      <c r="G2656" s="442"/>
    </row>
    <row r="2657" spans="3:7">
      <c r="C2657" s="442"/>
      <c r="D2657" s="442"/>
      <c r="E2657" s="442"/>
      <c r="F2657" s="442"/>
      <c r="G2657" s="442"/>
    </row>
    <row r="2658" spans="3:7">
      <c r="C2658" s="442"/>
      <c r="D2658" s="442"/>
      <c r="E2658" s="442"/>
      <c r="F2658" s="442"/>
      <c r="G2658" s="442"/>
    </row>
    <row r="2659" spans="3:7">
      <c r="C2659" s="442"/>
      <c r="D2659" s="442"/>
      <c r="E2659" s="442"/>
      <c r="F2659" s="442"/>
      <c r="G2659" s="442"/>
    </row>
    <row r="2660" spans="3:7">
      <c r="C2660" s="442"/>
      <c r="D2660" s="442"/>
      <c r="E2660" s="442"/>
      <c r="F2660" s="442"/>
      <c r="G2660" s="442"/>
    </row>
    <row r="2661" spans="3:7">
      <c r="C2661" s="442"/>
      <c r="D2661" s="442"/>
      <c r="E2661" s="442"/>
      <c r="F2661" s="442"/>
      <c r="G2661" s="442"/>
    </row>
    <row r="2662" spans="3:7">
      <c r="C2662" s="442"/>
      <c r="D2662" s="442"/>
      <c r="E2662" s="442"/>
      <c r="F2662" s="442"/>
      <c r="G2662" s="442"/>
    </row>
    <row r="2663" spans="3:7">
      <c r="C2663" s="442"/>
      <c r="D2663" s="442"/>
      <c r="E2663" s="442"/>
      <c r="F2663" s="442"/>
      <c r="G2663" s="442"/>
    </row>
    <row r="2664" spans="3:7">
      <c r="C2664" s="442"/>
      <c r="D2664" s="442"/>
      <c r="E2664" s="442"/>
      <c r="F2664" s="442"/>
      <c r="G2664" s="442"/>
    </row>
    <row r="2665" spans="3:7">
      <c r="C2665" s="442"/>
      <c r="D2665" s="442"/>
      <c r="E2665" s="442"/>
      <c r="F2665" s="442"/>
      <c r="G2665" s="442"/>
    </row>
    <row r="2666" spans="3:7">
      <c r="C2666" s="442"/>
      <c r="D2666" s="442"/>
      <c r="E2666" s="442"/>
      <c r="F2666" s="442"/>
      <c r="G2666" s="442"/>
    </row>
    <row r="2667" spans="3:7">
      <c r="C2667" s="442"/>
      <c r="D2667" s="442"/>
      <c r="E2667" s="442"/>
      <c r="F2667" s="442"/>
      <c r="G2667" s="442"/>
    </row>
    <row r="2668" spans="3:7">
      <c r="C2668" s="442"/>
      <c r="D2668" s="442"/>
      <c r="E2668" s="442"/>
      <c r="F2668" s="442"/>
      <c r="G2668" s="442"/>
    </row>
    <row r="2669" spans="3:7">
      <c r="C2669" s="442"/>
      <c r="D2669" s="442"/>
      <c r="E2669" s="442"/>
      <c r="F2669" s="442"/>
      <c r="G2669" s="442"/>
    </row>
    <row r="2670" spans="3:7">
      <c r="C2670" s="442"/>
      <c r="D2670" s="442"/>
      <c r="E2670" s="442"/>
      <c r="F2670" s="442"/>
      <c r="G2670" s="442"/>
    </row>
    <row r="2671" spans="3:7">
      <c r="C2671" s="442"/>
      <c r="D2671" s="442"/>
      <c r="E2671" s="442"/>
      <c r="F2671" s="442"/>
      <c r="G2671" s="442"/>
    </row>
    <row r="2672" spans="3:7">
      <c r="C2672" s="442"/>
      <c r="D2672" s="442"/>
      <c r="E2672" s="442"/>
      <c r="F2672" s="442"/>
      <c r="G2672" s="442"/>
    </row>
    <row r="2673" spans="3:7">
      <c r="C2673" s="442"/>
      <c r="D2673" s="442"/>
      <c r="E2673" s="442"/>
      <c r="F2673" s="442"/>
      <c r="G2673" s="442"/>
    </row>
    <row r="2674" spans="3:7">
      <c r="C2674" s="442"/>
      <c r="D2674" s="442"/>
      <c r="E2674" s="442"/>
      <c r="F2674" s="442"/>
      <c r="G2674" s="442"/>
    </row>
    <row r="2675" spans="3:7">
      <c r="C2675" s="442"/>
      <c r="D2675" s="442"/>
      <c r="E2675" s="442"/>
      <c r="F2675" s="442"/>
      <c r="G2675" s="442"/>
    </row>
    <row r="2676" spans="3:7">
      <c r="C2676" s="442"/>
      <c r="D2676" s="442"/>
      <c r="E2676" s="442"/>
      <c r="F2676" s="442"/>
      <c r="G2676" s="442"/>
    </row>
    <row r="2677" spans="3:7">
      <c r="C2677" s="442"/>
      <c r="D2677" s="442"/>
      <c r="E2677" s="442"/>
      <c r="F2677" s="442"/>
      <c r="G2677" s="442"/>
    </row>
    <row r="2678" spans="3:7">
      <c r="C2678" s="442"/>
      <c r="D2678" s="442"/>
      <c r="E2678" s="442"/>
      <c r="F2678" s="442"/>
      <c r="G2678" s="442"/>
    </row>
    <row r="2679" spans="3:7">
      <c r="C2679" s="442"/>
      <c r="D2679" s="442"/>
      <c r="E2679" s="442"/>
      <c r="F2679" s="442"/>
      <c r="G2679" s="442"/>
    </row>
    <row r="2680" spans="3:7">
      <c r="C2680" s="442"/>
      <c r="D2680" s="442"/>
      <c r="E2680" s="442"/>
      <c r="F2680" s="442"/>
      <c r="G2680" s="442"/>
    </row>
    <row r="2681" spans="3:7">
      <c r="C2681" s="442"/>
      <c r="D2681" s="442"/>
      <c r="E2681" s="442"/>
      <c r="F2681" s="442"/>
      <c r="G2681" s="442"/>
    </row>
    <row r="2682" spans="3:7">
      <c r="C2682" s="442"/>
      <c r="D2682" s="442"/>
      <c r="E2682" s="442"/>
      <c r="F2682" s="442"/>
      <c r="G2682" s="442"/>
    </row>
    <row r="2683" spans="3:7">
      <c r="C2683" s="442"/>
      <c r="D2683" s="442"/>
      <c r="E2683" s="442"/>
      <c r="F2683" s="442"/>
      <c r="G2683" s="442"/>
    </row>
    <row r="2684" spans="3:7">
      <c r="C2684" s="442"/>
      <c r="D2684" s="442"/>
      <c r="E2684" s="442"/>
      <c r="F2684" s="442"/>
      <c r="G2684" s="442"/>
    </row>
    <row r="2685" spans="3:7">
      <c r="C2685" s="442"/>
      <c r="D2685" s="442"/>
      <c r="E2685" s="442"/>
      <c r="F2685" s="442"/>
      <c r="G2685" s="442"/>
    </row>
    <row r="2686" spans="3:7">
      <c r="C2686" s="442"/>
      <c r="D2686" s="442"/>
      <c r="E2686" s="442"/>
      <c r="F2686" s="442"/>
      <c r="G2686" s="442"/>
    </row>
    <row r="2687" spans="3:7">
      <c r="C2687" s="442"/>
      <c r="D2687" s="442"/>
      <c r="E2687" s="442"/>
      <c r="F2687" s="442"/>
      <c r="G2687" s="442"/>
    </row>
    <row r="2688" spans="3:7">
      <c r="C2688" s="442"/>
      <c r="D2688" s="442"/>
      <c r="E2688" s="442"/>
      <c r="F2688" s="442"/>
      <c r="G2688" s="442"/>
    </row>
    <row r="2689" spans="3:7">
      <c r="C2689" s="442"/>
      <c r="D2689" s="442"/>
      <c r="E2689" s="442"/>
      <c r="F2689" s="442"/>
      <c r="G2689" s="442"/>
    </row>
    <row r="2690" spans="3:7">
      <c r="C2690" s="442"/>
      <c r="D2690" s="442"/>
      <c r="E2690" s="442"/>
      <c r="F2690" s="442"/>
      <c r="G2690" s="442"/>
    </row>
    <row r="2691" spans="3:7">
      <c r="C2691" s="442"/>
      <c r="D2691" s="442"/>
      <c r="E2691" s="442"/>
      <c r="F2691" s="442"/>
      <c r="G2691" s="442"/>
    </row>
    <row r="2692" spans="3:7">
      <c r="C2692" s="442"/>
      <c r="D2692" s="442"/>
      <c r="E2692" s="442"/>
      <c r="F2692" s="442"/>
      <c r="G2692" s="442"/>
    </row>
    <row r="2693" spans="3:7">
      <c r="C2693" s="442"/>
      <c r="D2693" s="442"/>
      <c r="E2693" s="442"/>
      <c r="F2693" s="442"/>
      <c r="G2693" s="442"/>
    </row>
    <row r="2694" spans="3:7">
      <c r="C2694" s="442"/>
      <c r="D2694" s="442"/>
      <c r="E2694" s="442"/>
      <c r="F2694" s="442"/>
      <c r="G2694" s="442"/>
    </row>
    <row r="2695" spans="3:7">
      <c r="C2695" s="442"/>
      <c r="D2695" s="442"/>
      <c r="E2695" s="442"/>
      <c r="F2695" s="442"/>
      <c r="G2695" s="442"/>
    </row>
    <row r="2696" spans="3:7">
      <c r="C2696" s="442"/>
      <c r="D2696" s="442"/>
      <c r="E2696" s="442"/>
      <c r="F2696" s="442"/>
      <c r="G2696" s="442"/>
    </row>
    <row r="2697" spans="3:7">
      <c r="C2697" s="442"/>
      <c r="D2697" s="442"/>
      <c r="E2697" s="442"/>
      <c r="F2697" s="442"/>
      <c r="G2697" s="442"/>
    </row>
    <row r="2698" spans="3:7">
      <c r="C2698" s="442"/>
      <c r="D2698" s="442"/>
      <c r="E2698" s="442"/>
      <c r="F2698" s="442"/>
      <c r="G2698" s="442"/>
    </row>
    <row r="2699" spans="3:7">
      <c r="C2699" s="442"/>
      <c r="D2699" s="442"/>
      <c r="E2699" s="442"/>
      <c r="F2699" s="442"/>
      <c r="G2699" s="442"/>
    </row>
    <row r="2700" spans="3:7">
      <c r="C2700" s="442"/>
      <c r="D2700" s="442"/>
      <c r="E2700" s="442"/>
      <c r="F2700" s="442"/>
      <c r="G2700" s="442"/>
    </row>
    <row r="2701" spans="3:7">
      <c r="C2701" s="442"/>
      <c r="D2701" s="442"/>
      <c r="E2701" s="442"/>
      <c r="F2701" s="442"/>
      <c r="G2701" s="442"/>
    </row>
    <row r="2702" spans="3:7">
      <c r="C2702" s="442"/>
      <c r="D2702" s="442"/>
      <c r="E2702" s="442"/>
      <c r="F2702" s="442"/>
      <c r="G2702" s="442"/>
    </row>
    <row r="2703" spans="3:7">
      <c r="C2703" s="442"/>
      <c r="D2703" s="442"/>
      <c r="E2703" s="442"/>
      <c r="F2703" s="442"/>
      <c r="G2703" s="442"/>
    </row>
    <row r="2704" spans="3:7">
      <c r="C2704" s="442"/>
      <c r="D2704" s="442"/>
      <c r="E2704" s="442"/>
      <c r="F2704" s="442"/>
      <c r="G2704" s="442"/>
    </row>
    <row r="2705" spans="3:7">
      <c r="C2705" s="442"/>
      <c r="D2705" s="442"/>
      <c r="E2705" s="442"/>
      <c r="F2705" s="442"/>
      <c r="G2705" s="442"/>
    </row>
    <row r="2706" spans="3:7">
      <c r="C2706" s="442"/>
      <c r="D2706" s="442"/>
      <c r="E2706" s="442"/>
      <c r="F2706" s="442"/>
      <c r="G2706" s="442"/>
    </row>
    <row r="2707" spans="3:7">
      <c r="C2707" s="442"/>
      <c r="D2707" s="442"/>
      <c r="E2707" s="442"/>
      <c r="F2707" s="442"/>
      <c r="G2707" s="442"/>
    </row>
    <row r="2708" spans="3:7">
      <c r="C2708" s="442"/>
      <c r="D2708" s="442"/>
      <c r="E2708" s="442"/>
      <c r="F2708" s="442"/>
      <c r="G2708" s="442"/>
    </row>
    <row r="2709" spans="3:7">
      <c r="C2709" s="442"/>
      <c r="D2709" s="442"/>
      <c r="E2709" s="442"/>
      <c r="F2709" s="442"/>
      <c r="G2709" s="442"/>
    </row>
    <row r="2710" spans="3:7">
      <c r="C2710" s="442"/>
      <c r="D2710" s="442"/>
      <c r="E2710" s="442"/>
      <c r="F2710" s="442"/>
      <c r="G2710" s="442"/>
    </row>
    <row r="2711" spans="3:7">
      <c r="C2711" s="442"/>
      <c r="D2711" s="442"/>
      <c r="E2711" s="442"/>
      <c r="F2711" s="442"/>
      <c r="G2711" s="442"/>
    </row>
    <row r="2712" spans="3:7">
      <c r="C2712" s="442"/>
      <c r="D2712" s="442"/>
      <c r="E2712" s="442"/>
      <c r="F2712" s="442"/>
      <c r="G2712" s="442"/>
    </row>
    <row r="2713" spans="3:7">
      <c r="C2713" s="442"/>
      <c r="D2713" s="442"/>
      <c r="E2713" s="442"/>
      <c r="F2713" s="442"/>
      <c r="G2713" s="442"/>
    </row>
    <row r="2714" spans="3:7">
      <c r="C2714" s="442"/>
      <c r="D2714" s="442"/>
      <c r="E2714" s="442"/>
      <c r="F2714" s="442"/>
      <c r="G2714" s="442"/>
    </row>
    <row r="2715" spans="3:7">
      <c r="C2715" s="442"/>
      <c r="D2715" s="442"/>
      <c r="E2715" s="442"/>
      <c r="F2715" s="442"/>
      <c r="G2715" s="442"/>
    </row>
    <row r="2716" spans="3:7">
      <c r="C2716" s="442"/>
      <c r="D2716" s="442"/>
      <c r="E2716" s="442"/>
      <c r="F2716" s="442"/>
      <c r="G2716" s="442"/>
    </row>
    <row r="2717" spans="3:7">
      <c r="C2717" s="442"/>
      <c r="D2717" s="442"/>
      <c r="E2717" s="442"/>
      <c r="F2717" s="442"/>
      <c r="G2717" s="442"/>
    </row>
    <row r="2718" spans="3:7">
      <c r="C2718" s="442"/>
      <c r="D2718" s="442"/>
      <c r="E2718" s="442"/>
      <c r="F2718" s="442"/>
      <c r="G2718" s="442"/>
    </row>
    <row r="2719" spans="3:7">
      <c r="C2719" s="442"/>
      <c r="D2719" s="442"/>
      <c r="E2719" s="442"/>
      <c r="F2719" s="442"/>
      <c r="G2719" s="442"/>
    </row>
    <row r="2720" spans="3:7">
      <c r="C2720" s="442"/>
      <c r="D2720" s="442"/>
      <c r="E2720" s="442"/>
      <c r="F2720" s="442"/>
      <c r="G2720" s="442"/>
    </row>
    <row r="2721" spans="3:7">
      <c r="C2721" s="442"/>
      <c r="D2721" s="442"/>
      <c r="E2721" s="442"/>
      <c r="F2721" s="442"/>
      <c r="G2721" s="442"/>
    </row>
    <row r="2722" spans="3:7">
      <c r="C2722" s="442"/>
      <c r="D2722" s="442"/>
      <c r="E2722" s="442"/>
      <c r="F2722" s="442"/>
      <c r="G2722" s="442"/>
    </row>
    <row r="2723" spans="3:7">
      <c r="C2723" s="442"/>
      <c r="D2723" s="442"/>
      <c r="E2723" s="442"/>
      <c r="F2723" s="442"/>
      <c r="G2723" s="442"/>
    </row>
    <row r="2724" spans="3:7">
      <c r="C2724" s="442"/>
      <c r="D2724" s="442"/>
      <c r="E2724" s="442"/>
      <c r="F2724" s="442"/>
      <c r="G2724" s="442"/>
    </row>
    <row r="2725" spans="3:7">
      <c r="C2725" s="442"/>
      <c r="D2725" s="442"/>
      <c r="E2725" s="442"/>
      <c r="F2725" s="442"/>
      <c r="G2725" s="442"/>
    </row>
    <row r="2726" spans="3:7">
      <c r="C2726" s="442"/>
      <c r="D2726" s="442"/>
      <c r="E2726" s="442"/>
      <c r="F2726" s="442"/>
      <c r="G2726" s="442"/>
    </row>
    <row r="2727" spans="3:7">
      <c r="C2727" s="442"/>
      <c r="D2727" s="442"/>
      <c r="E2727" s="442"/>
      <c r="F2727" s="442"/>
      <c r="G2727" s="442"/>
    </row>
    <row r="2728" spans="3:7">
      <c r="C2728" s="442"/>
      <c r="D2728" s="442"/>
      <c r="E2728" s="442"/>
      <c r="F2728" s="442"/>
      <c r="G2728" s="442"/>
    </row>
    <row r="2729" spans="3:7">
      <c r="C2729" s="442"/>
      <c r="D2729" s="442"/>
      <c r="E2729" s="442"/>
      <c r="F2729" s="442"/>
      <c r="G2729" s="442"/>
    </row>
    <row r="2730" spans="3:7">
      <c r="C2730" s="442"/>
      <c r="D2730" s="442"/>
      <c r="E2730" s="442"/>
      <c r="F2730" s="442"/>
      <c r="G2730" s="442"/>
    </row>
    <row r="2731" spans="3:7">
      <c r="C2731" s="442"/>
      <c r="D2731" s="442"/>
      <c r="E2731" s="442"/>
      <c r="F2731" s="442"/>
      <c r="G2731" s="442"/>
    </row>
    <row r="2732" spans="3:7">
      <c r="C2732" s="442"/>
      <c r="D2732" s="442"/>
      <c r="E2732" s="442"/>
      <c r="F2732" s="442"/>
      <c r="G2732" s="442"/>
    </row>
    <row r="2733" spans="3:7">
      <c r="C2733" s="442"/>
      <c r="D2733" s="442"/>
      <c r="E2733" s="442"/>
      <c r="F2733" s="442"/>
      <c r="G2733" s="442"/>
    </row>
    <row r="2734" spans="3:7">
      <c r="C2734" s="442"/>
      <c r="D2734" s="442"/>
      <c r="E2734" s="442"/>
      <c r="F2734" s="442"/>
      <c r="G2734" s="442"/>
    </row>
    <row r="2735" spans="3:7">
      <c r="C2735" s="442"/>
      <c r="D2735" s="442"/>
      <c r="E2735" s="442"/>
      <c r="F2735" s="442"/>
      <c r="G2735" s="442"/>
    </row>
    <row r="2736" spans="3:7">
      <c r="C2736" s="442"/>
      <c r="D2736" s="442"/>
      <c r="E2736" s="442"/>
      <c r="F2736" s="442"/>
      <c r="G2736" s="442"/>
    </row>
    <row r="2737" spans="3:7">
      <c r="C2737" s="442"/>
      <c r="D2737" s="442"/>
      <c r="E2737" s="442"/>
      <c r="F2737" s="442"/>
      <c r="G2737" s="442"/>
    </row>
    <row r="2738" spans="3:7">
      <c r="C2738" s="442"/>
      <c r="D2738" s="442"/>
      <c r="E2738" s="442"/>
      <c r="F2738" s="442"/>
      <c r="G2738" s="442"/>
    </row>
    <row r="2739" spans="3:7">
      <c r="C2739" s="442"/>
      <c r="D2739" s="442"/>
      <c r="E2739" s="442"/>
      <c r="F2739" s="442"/>
      <c r="G2739" s="442"/>
    </row>
    <row r="2740" spans="3:7">
      <c r="C2740" s="442"/>
      <c r="D2740" s="442"/>
      <c r="E2740" s="442"/>
      <c r="F2740" s="442"/>
      <c r="G2740" s="442"/>
    </row>
    <row r="2741" spans="3:7">
      <c r="C2741" s="442"/>
      <c r="D2741" s="442"/>
      <c r="E2741" s="442"/>
      <c r="F2741" s="442"/>
      <c r="G2741" s="442"/>
    </row>
    <row r="2742" spans="3:7">
      <c r="C2742" s="442"/>
      <c r="D2742" s="442"/>
      <c r="E2742" s="442"/>
      <c r="F2742" s="442"/>
      <c r="G2742" s="442"/>
    </row>
    <row r="2743" spans="3:7">
      <c r="C2743" s="442"/>
      <c r="D2743" s="442"/>
      <c r="E2743" s="442"/>
      <c r="F2743" s="442"/>
      <c r="G2743" s="442"/>
    </row>
    <row r="2744" spans="3:7">
      <c r="C2744" s="442"/>
      <c r="D2744" s="442"/>
      <c r="E2744" s="442"/>
      <c r="F2744" s="442"/>
      <c r="G2744" s="442"/>
    </row>
    <row r="2745" spans="3:7">
      <c r="C2745" s="442"/>
      <c r="D2745" s="442"/>
      <c r="E2745" s="442"/>
      <c r="F2745" s="442"/>
      <c r="G2745" s="442"/>
    </row>
    <row r="2746" spans="3:7">
      <c r="C2746" s="442"/>
      <c r="D2746" s="442"/>
      <c r="E2746" s="442"/>
      <c r="F2746" s="442"/>
      <c r="G2746" s="442"/>
    </row>
    <row r="2747" spans="3:7">
      <c r="C2747" s="442"/>
      <c r="D2747" s="442"/>
      <c r="E2747" s="442"/>
      <c r="F2747" s="442"/>
      <c r="G2747" s="442"/>
    </row>
    <row r="2748" spans="3:7">
      <c r="C2748" s="442"/>
      <c r="D2748" s="442"/>
      <c r="E2748" s="442"/>
      <c r="F2748" s="442"/>
      <c r="G2748" s="442"/>
    </row>
    <row r="2749" spans="3:7">
      <c r="C2749" s="442"/>
      <c r="D2749" s="442"/>
      <c r="E2749" s="442"/>
      <c r="F2749" s="442"/>
      <c r="G2749" s="442"/>
    </row>
    <row r="2750" spans="3:7">
      <c r="C2750" s="442"/>
      <c r="D2750" s="442"/>
      <c r="E2750" s="442"/>
      <c r="F2750" s="442"/>
      <c r="G2750" s="442"/>
    </row>
    <row r="2751" spans="3:7">
      <c r="C2751" s="442"/>
      <c r="D2751" s="442"/>
      <c r="E2751" s="442"/>
      <c r="F2751" s="442"/>
      <c r="G2751" s="442"/>
    </row>
    <row r="2752" spans="3:7">
      <c r="C2752" s="442"/>
      <c r="D2752" s="442"/>
      <c r="E2752" s="442"/>
      <c r="F2752" s="442"/>
      <c r="G2752" s="442"/>
    </row>
    <row r="2753" spans="3:7">
      <c r="C2753" s="442"/>
      <c r="D2753" s="442"/>
      <c r="E2753" s="442"/>
      <c r="F2753" s="442"/>
      <c r="G2753" s="442"/>
    </row>
    <row r="2754" spans="3:7">
      <c r="C2754" s="442"/>
      <c r="D2754" s="442"/>
      <c r="E2754" s="442"/>
      <c r="F2754" s="442"/>
      <c r="G2754" s="442"/>
    </row>
    <row r="2755" spans="3:7">
      <c r="C2755" s="442"/>
      <c r="D2755" s="442"/>
      <c r="E2755" s="442"/>
      <c r="F2755" s="442"/>
      <c r="G2755" s="442"/>
    </row>
    <row r="2756" spans="3:7">
      <c r="C2756" s="442"/>
      <c r="D2756" s="442"/>
      <c r="E2756" s="442"/>
      <c r="F2756" s="442"/>
      <c r="G2756" s="442"/>
    </row>
    <row r="2757" spans="3:7">
      <c r="C2757" s="442"/>
      <c r="D2757" s="442"/>
      <c r="E2757" s="442"/>
      <c r="F2757" s="442"/>
      <c r="G2757" s="442"/>
    </row>
    <row r="2758" spans="3:7">
      <c r="C2758" s="442"/>
      <c r="D2758" s="442"/>
      <c r="E2758" s="442"/>
      <c r="F2758" s="442"/>
      <c r="G2758" s="442"/>
    </row>
    <row r="2759" spans="3:7">
      <c r="C2759" s="442"/>
      <c r="D2759" s="442"/>
      <c r="E2759" s="442"/>
      <c r="F2759" s="442"/>
      <c r="G2759" s="442"/>
    </row>
    <row r="2760" spans="3:7">
      <c r="C2760" s="442"/>
      <c r="D2760" s="442"/>
      <c r="E2760" s="442"/>
      <c r="F2760" s="442"/>
      <c r="G2760" s="442"/>
    </row>
    <row r="2761" spans="3:7">
      <c r="C2761" s="442"/>
      <c r="D2761" s="442"/>
      <c r="E2761" s="442"/>
      <c r="F2761" s="442"/>
      <c r="G2761" s="442"/>
    </row>
    <row r="2762" spans="3:7">
      <c r="C2762" s="442"/>
      <c r="D2762" s="442"/>
      <c r="E2762" s="442"/>
      <c r="F2762" s="442"/>
      <c r="G2762" s="442"/>
    </row>
    <row r="2763" spans="3:7">
      <c r="C2763" s="442"/>
      <c r="D2763" s="442"/>
      <c r="E2763" s="442"/>
      <c r="F2763" s="442"/>
      <c r="G2763" s="442"/>
    </row>
    <row r="2764" spans="3:7">
      <c r="C2764" s="442"/>
      <c r="D2764" s="442"/>
      <c r="E2764" s="442"/>
      <c r="F2764" s="442"/>
      <c r="G2764" s="442"/>
    </row>
    <row r="2765" spans="3:7">
      <c r="C2765" s="442"/>
      <c r="D2765" s="442"/>
      <c r="E2765" s="442"/>
      <c r="F2765" s="442"/>
      <c r="G2765" s="442"/>
    </row>
    <row r="2766" spans="3:7">
      <c r="C2766" s="442"/>
      <c r="D2766" s="442"/>
      <c r="E2766" s="442"/>
      <c r="F2766" s="442"/>
      <c r="G2766" s="442"/>
    </row>
    <row r="2767" spans="3:7">
      <c r="C2767" s="442"/>
      <c r="D2767" s="442"/>
      <c r="E2767" s="442"/>
      <c r="F2767" s="442"/>
      <c r="G2767" s="442"/>
    </row>
    <row r="2768" spans="3:7">
      <c r="C2768" s="442"/>
      <c r="D2768" s="442"/>
      <c r="E2768" s="442"/>
      <c r="F2768" s="442"/>
      <c r="G2768" s="442"/>
    </row>
    <row r="2769" spans="3:7">
      <c r="C2769" s="442"/>
      <c r="D2769" s="442"/>
      <c r="E2769" s="442"/>
      <c r="F2769" s="442"/>
      <c r="G2769" s="442"/>
    </row>
    <row r="2770" spans="3:7">
      <c r="C2770" s="442"/>
      <c r="D2770" s="442"/>
      <c r="E2770" s="442"/>
      <c r="F2770" s="442"/>
      <c r="G2770" s="442"/>
    </row>
    <row r="2771" spans="3:7">
      <c r="C2771" s="442"/>
      <c r="D2771" s="442"/>
      <c r="E2771" s="442"/>
      <c r="F2771" s="442"/>
      <c r="G2771" s="442"/>
    </row>
    <row r="2772" spans="3:7">
      <c r="C2772" s="442"/>
      <c r="D2772" s="442"/>
      <c r="E2772" s="442"/>
      <c r="F2772" s="442"/>
      <c r="G2772" s="442"/>
    </row>
    <row r="2773" spans="3:7">
      <c r="C2773" s="442"/>
      <c r="D2773" s="442"/>
      <c r="E2773" s="442"/>
      <c r="F2773" s="442"/>
      <c r="G2773" s="442"/>
    </row>
    <row r="2774" spans="3:7">
      <c r="C2774" s="442"/>
      <c r="D2774" s="442"/>
      <c r="E2774" s="442"/>
      <c r="F2774" s="442"/>
      <c r="G2774" s="442"/>
    </row>
    <row r="2775" spans="3:7">
      <c r="C2775" s="442"/>
      <c r="D2775" s="442"/>
      <c r="E2775" s="442"/>
      <c r="F2775" s="442"/>
      <c r="G2775" s="442"/>
    </row>
    <row r="2776" spans="3:7">
      <c r="C2776" s="442"/>
      <c r="D2776" s="442"/>
      <c r="E2776" s="442"/>
      <c r="F2776" s="442"/>
      <c r="G2776" s="442"/>
    </row>
    <row r="2777" spans="3:7">
      <c r="C2777" s="442"/>
      <c r="D2777" s="442"/>
      <c r="E2777" s="442"/>
      <c r="F2777" s="442"/>
      <c r="G2777" s="442"/>
    </row>
    <row r="2778" spans="3:7">
      <c r="C2778" s="442"/>
      <c r="D2778" s="442"/>
      <c r="E2778" s="442"/>
      <c r="F2778" s="442"/>
      <c r="G2778" s="442"/>
    </row>
    <row r="2779" spans="3:7">
      <c r="C2779" s="442"/>
      <c r="D2779" s="442"/>
      <c r="E2779" s="442"/>
      <c r="F2779" s="442"/>
      <c r="G2779" s="442"/>
    </row>
    <row r="2780" spans="3:7">
      <c r="C2780" s="442"/>
      <c r="D2780" s="442"/>
      <c r="E2780" s="442"/>
      <c r="F2780" s="442"/>
      <c r="G2780" s="442"/>
    </row>
    <row r="2781" spans="3:7">
      <c r="C2781" s="442"/>
      <c r="D2781" s="442"/>
      <c r="E2781" s="442"/>
      <c r="F2781" s="442"/>
      <c r="G2781" s="442"/>
    </row>
    <row r="2782" spans="3:7">
      <c r="C2782" s="442"/>
      <c r="D2782" s="442"/>
      <c r="E2782" s="442"/>
      <c r="F2782" s="442"/>
      <c r="G2782" s="442"/>
    </row>
    <row r="2783" spans="3:7">
      <c r="C2783" s="442"/>
      <c r="D2783" s="442"/>
      <c r="E2783" s="442"/>
      <c r="F2783" s="442"/>
      <c r="G2783" s="442"/>
    </row>
    <row r="2784" spans="3:7">
      <c r="C2784" s="442"/>
      <c r="D2784" s="442"/>
      <c r="E2784" s="442"/>
      <c r="F2784" s="442"/>
      <c r="G2784" s="442"/>
    </row>
    <row r="2785" spans="3:7">
      <c r="C2785" s="442"/>
      <c r="D2785" s="442"/>
      <c r="E2785" s="442"/>
      <c r="F2785" s="442"/>
      <c r="G2785" s="442"/>
    </row>
    <row r="2786" spans="3:7">
      <c r="C2786" s="442"/>
      <c r="D2786" s="442"/>
      <c r="E2786" s="442"/>
      <c r="F2786" s="442"/>
      <c r="G2786" s="442"/>
    </row>
    <row r="2787" spans="3:7">
      <c r="C2787" s="442"/>
      <c r="D2787" s="442"/>
      <c r="E2787" s="442"/>
      <c r="F2787" s="442"/>
      <c r="G2787" s="442"/>
    </row>
    <row r="2788" spans="3:7">
      <c r="C2788" s="442"/>
      <c r="D2788" s="442"/>
      <c r="E2788" s="442"/>
      <c r="F2788" s="442"/>
      <c r="G2788" s="442"/>
    </row>
    <row r="2789" spans="3:7">
      <c r="C2789" s="442"/>
      <c r="D2789" s="442"/>
      <c r="E2789" s="442"/>
      <c r="F2789" s="442"/>
      <c r="G2789" s="442"/>
    </row>
    <row r="2790" spans="3:7">
      <c r="C2790" s="442"/>
      <c r="D2790" s="442"/>
      <c r="E2790" s="442"/>
      <c r="F2790" s="442"/>
      <c r="G2790" s="442"/>
    </row>
    <row r="2791" spans="3:7">
      <c r="C2791" s="442"/>
      <c r="D2791" s="442"/>
      <c r="E2791" s="442"/>
      <c r="F2791" s="442"/>
      <c r="G2791" s="442"/>
    </row>
    <row r="2792" spans="3:7">
      <c r="C2792" s="442"/>
      <c r="D2792" s="442"/>
      <c r="E2792" s="442"/>
      <c r="F2792" s="442"/>
      <c r="G2792" s="442"/>
    </row>
    <row r="2793" spans="3:7">
      <c r="C2793" s="442"/>
      <c r="D2793" s="442"/>
      <c r="E2793" s="442"/>
      <c r="F2793" s="442"/>
      <c r="G2793" s="442"/>
    </row>
    <row r="2794" spans="3:7">
      <c r="C2794" s="442"/>
      <c r="D2794" s="442"/>
      <c r="E2794" s="442"/>
      <c r="F2794" s="442"/>
      <c r="G2794" s="442"/>
    </row>
    <row r="2795" spans="3:7">
      <c r="C2795" s="442"/>
      <c r="D2795" s="442"/>
      <c r="E2795" s="442"/>
      <c r="F2795" s="442"/>
      <c r="G2795" s="442"/>
    </row>
    <row r="2796" spans="3:7">
      <c r="C2796" s="442"/>
      <c r="D2796" s="442"/>
      <c r="E2796" s="442"/>
      <c r="F2796" s="442"/>
      <c r="G2796" s="442"/>
    </row>
    <row r="2797" spans="3:7">
      <c r="C2797" s="442"/>
      <c r="D2797" s="442"/>
      <c r="E2797" s="442"/>
      <c r="F2797" s="442"/>
      <c r="G2797" s="442"/>
    </row>
    <row r="2798" spans="3:7">
      <c r="C2798" s="442"/>
      <c r="D2798" s="442"/>
      <c r="E2798" s="442"/>
      <c r="F2798" s="442"/>
      <c r="G2798" s="442"/>
    </row>
    <row r="2799" spans="3:7">
      <c r="C2799" s="442"/>
      <c r="D2799" s="442"/>
      <c r="E2799" s="442"/>
      <c r="F2799" s="442"/>
      <c r="G2799" s="442"/>
    </row>
    <row r="2800" spans="3:7">
      <c r="C2800" s="442"/>
      <c r="D2800" s="442"/>
      <c r="E2800" s="442"/>
      <c r="F2800" s="442"/>
      <c r="G2800" s="442"/>
    </row>
    <row r="2801" spans="3:7">
      <c r="C2801" s="442"/>
      <c r="D2801" s="442"/>
      <c r="E2801" s="442"/>
      <c r="F2801" s="442"/>
      <c r="G2801" s="442"/>
    </row>
    <row r="2802" spans="3:7">
      <c r="C2802" s="442"/>
      <c r="D2802" s="442"/>
      <c r="E2802" s="442"/>
      <c r="F2802" s="442"/>
      <c r="G2802" s="442"/>
    </row>
    <row r="2803" spans="3:7">
      <c r="C2803" s="442"/>
      <c r="D2803" s="442"/>
      <c r="E2803" s="442"/>
      <c r="F2803" s="442"/>
      <c r="G2803" s="442"/>
    </row>
    <row r="2804" spans="3:7">
      <c r="C2804" s="442"/>
      <c r="D2804" s="442"/>
      <c r="E2804" s="442"/>
      <c r="F2804" s="442"/>
      <c r="G2804" s="442"/>
    </row>
    <row r="2805" spans="3:7">
      <c r="C2805" s="442"/>
      <c r="D2805" s="442"/>
      <c r="E2805" s="442"/>
      <c r="F2805" s="442"/>
      <c r="G2805" s="442"/>
    </row>
    <row r="2806" spans="3:7">
      <c r="C2806" s="442"/>
      <c r="D2806" s="442"/>
      <c r="E2806" s="442"/>
      <c r="F2806" s="442"/>
      <c r="G2806" s="442"/>
    </row>
    <row r="2807" spans="3:7">
      <c r="C2807" s="442"/>
      <c r="D2807" s="442"/>
      <c r="E2807" s="442"/>
      <c r="F2807" s="442"/>
      <c r="G2807" s="442"/>
    </row>
    <row r="2808" spans="3:7">
      <c r="C2808" s="442"/>
      <c r="D2808" s="442"/>
      <c r="E2808" s="442"/>
      <c r="F2808" s="442"/>
      <c r="G2808" s="442"/>
    </row>
    <row r="2809" spans="3:7">
      <c r="C2809" s="442"/>
      <c r="D2809" s="442"/>
      <c r="E2809" s="442"/>
      <c r="F2809" s="442"/>
      <c r="G2809" s="442"/>
    </row>
    <row r="2810" spans="3:7">
      <c r="C2810" s="442"/>
      <c r="D2810" s="442"/>
      <c r="E2810" s="442"/>
      <c r="F2810" s="442"/>
      <c r="G2810" s="442"/>
    </row>
    <row r="2811" spans="3:7">
      <c r="C2811" s="442"/>
      <c r="D2811" s="442"/>
      <c r="E2811" s="442"/>
      <c r="F2811" s="442"/>
      <c r="G2811" s="442"/>
    </row>
    <row r="2812" spans="3:7">
      <c r="C2812" s="442"/>
      <c r="D2812" s="442"/>
      <c r="E2812" s="442"/>
      <c r="F2812" s="442"/>
      <c r="G2812" s="442"/>
    </row>
    <row r="2813" spans="3:7">
      <c r="C2813" s="442"/>
      <c r="D2813" s="442"/>
      <c r="E2813" s="442"/>
      <c r="F2813" s="442"/>
      <c r="G2813" s="442"/>
    </row>
    <row r="2814" spans="3:7">
      <c r="C2814" s="442"/>
      <c r="D2814" s="442"/>
      <c r="E2814" s="442"/>
      <c r="F2814" s="442"/>
      <c r="G2814" s="442"/>
    </row>
    <row r="2815" spans="3:7">
      <c r="C2815" s="442"/>
      <c r="D2815" s="442"/>
      <c r="E2815" s="442"/>
      <c r="F2815" s="442"/>
      <c r="G2815" s="442"/>
    </row>
    <row r="2816" spans="3:7">
      <c r="C2816" s="442"/>
      <c r="D2816" s="442"/>
      <c r="E2816" s="442"/>
      <c r="F2816" s="442"/>
      <c r="G2816" s="442"/>
    </row>
    <row r="2817" spans="3:7">
      <c r="C2817" s="442"/>
      <c r="D2817" s="442"/>
      <c r="E2817" s="442"/>
      <c r="F2817" s="442"/>
      <c r="G2817" s="442"/>
    </row>
    <row r="2818" spans="3:7">
      <c r="C2818" s="442"/>
      <c r="D2818" s="442"/>
      <c r="E2818" s="442"/>
      <c r="F2818" s="442"/>
      <c r="G2818" s="442"/>
    </row>
    <row r="2819" spans="3:7">
      <c r="C2819" s="442"/>
      <c r="D2819" s="442"/>
      <c r="E2819" s="442"/>
      <c r="F2819" s="442"/>
      <c r="G2819" s="442"/>
    </row>
    <row r="2820" spans="3:7">
      <c r="C2820" s="442"/>
      <c r="D2820" s="442"/>
      <c r="E2820" s="442"/>
      <c r="F2820" s="442"/>
      <c r="G2820" s="442"/>
    </row>
    <row r="2821" spans="3:7">
      <c r="C2821" s="442"/>
      <c r="D2821" s="442"/>
      <c r="E2821" s="442"/>
      <c r="F2821" s="442"/>
      <c r="G2821" s="442"/>
    </row>
    <row r="2822" spans="3:7">
      <c r="C2822" s="442"/>
      <c r="D2822" s="442"/>
      <c r="E2822" s="442"/>
      <c r="F2822" s="442"/>
      <c r="G2822" s="442"/>
    </row>
    <row r="2823" spans="3:7">
      <c r="C2823" s="442"/>
      <c r="D2823" s="442"/>
      <c r="E2823" s="442"/>
      <c r="F2823" s="442"/>
      <c r="G2823" s="442"/>
    </row>
    <row r="2824" spans="3:7">
      <c r="C2824" s="442"/>
      <c r="D2824" s="442"/>
      <c r="E2824" s="442"/>
      <c r="F2824" s="442"/>
      <c r="G2824" s="442"/>
    </row>
    <row r="2825" spans="3:7">
      <c r="C2825" s="442"/>
      <c r="D2825" s="442"/>
      <c r="E2825" s="442"/>
      <c r="F2825" s="442"/>
      <c r="G2825" s="442"/>
    </row>
    <row r="2826" spans="3:7">
      <c r="C2826" s="442"/>
      <c r="D2826" s="442"/>
      <c r="E2826" s="442"/>
      <c r="F2826" s="442"/>
      <c r="G2826" s="442"/>
    </row>
    <row r="2827" spans="3:7">
      <c r="C2827" s="442"/>
      <c r="D2827" s="442"/>
      <c r="E2827" s="442"/>
      <c r="F2827" s="442"/>
      <c r="G2827" s="442"/>
    </row>
    <row r="2828" spans="3:7">
      <c r="C2828" s="442"/>
      <c r="D2828" s="442"/>
      <c r="E2828" s="442"/>
      <c r="F2828" s="442"/>
      <c r="G2828" s="442"/>
    </row>
    <row r="2829" spans="3:7">
      <c r="C2829" s="442"/>
      <c r="D2829" s="442"/>
      <c r="E2829" s="442"/>
      <c r="F2829" s="442"/>
      <c r="G2829" s="442"/>
    </row>
    <row r="2830" spans="3:7">
      <c r="C2830" s="442"/>
      <c r="D2830" s="442"/>
      <c r="E2830" s="442"/>
      <c r="F2830" s="442"/>
      <c r="G2830" s="442"/>
    </row>
    <row r="2831" spans="3:7">
      <c r="C2831" s="442"/>
      <c r="D2831" s="442"/>
      <c r="E2831" s="442"/>
      <c r="F2831" s="442"/>
      <c r="G2831" s="442"/>
    </row>
    <row r="2832" spans="3:7">
      <c r="C2832" s="442"/>
      <c r="D2832" s="442"/>
      <c r="E2832" s="442"/>
      <c r="F2832" s="442"/>
      <c r="G2832" s="442"/>
    </row>
    <row r="2833" spans="3:7">
      <c r="C2833" s="442"/>
      <c r="D2833" s="442"/>
      <c r="E2833" s="442"/>
      <c r="F2833" s="442"/>
      <c r="G2833" s="442"/>
    </row>
    <row r="2834" spans="3:7">
      <c r="C2834" s="442"/>
      <c r="D2834" s="442"/>
      <c r="E2834" s="442"/>
      <c r="F2834" s="442"/>
      <c r="G2834" s="442"/>
    </row>
    <row r="2835" spans="3:7">
      <c r="C2835" s="442"/>
      <c r="D2835" s="442"/>
      <c r="E2835" s="442"/>
      <c r="F2835" s="442"/>
      <c r="G2835" s="442"/>
    </row>
    <row r="2836" spans="3:7">
      <c r="C2836" s="442"/>
      <c r="D2836" s="442"/>
      <c r="E2836" s="442"/>
      <c r="F2836" s="442"/>
      <c r="G2836" s="442"/>
    </row>
    <row r="2837" spans="3:7">
      <c r="C2837" s="442"/>
      <c r="D2837" s="442"/>
      <c r="E2837" s="442"/>
      <c r="F2837" s="442"/>
      <c r="G2837" s="442"/>
    </row>
    <row r="2838" spans="3:7">
      <c r="C2838" s="442"/>
      <c r="D2838" s="442"/>
      <c r="E2838" s="442"/>
      <c r="F2838" s="442"/>
      <c r="G2838" s="442"/>
    </row>
    <row r="2839" spans="3:7">
      <c r="C2839" s="442"/>
      <c r="D2839" s="442"/>
      <c r="E2839" s="442"/>
      <c r="F2839" s="442"/>
      <c r="G2839" s="442"/>
    </row>
    <row r="2840" spans="3:7">
      <c r="C2840" s="442"/>
      <c r="D2840" s="442"/>
      <c r="E2840" s="442"/>
      <c r="F2840" s="442"/>
      <c r="G2840" s="442"/>
    </row>
    <row r="2841" spans="3:7">
      <c r="C2841" s="442"/>
      <c r="D2841" s="442"/>
      <c r="E2841" s="442"/>
      <c r="F2841" s="442"/>
      <c r="G2841" s="442"/>
    </row>
    <row r="2842" spans="3:7">
      <c r="C2842" s="442"/>
      <c r="D2842" s="442"/>
      <c r="E2842" s="442"/>
      <c r="F2842" s="442"/>
      <c r="G2842" s="442"/>
    </row>
    <row r="2843" spans="3:7">
      <c r="C2843" s="442"/>
      <c r="D2843" s="442"/>
      <c r="E2843" s="442"/>
      <c r="F2843" s="442"/>
      <c r="G2843" s="442"/>
    </row>
    <row r="2844" spans="3:7">
      <c r="C2844" s="442"/>
      <c r="D2844" s="442"/>
      <c r="E2844" s="442"/>
      <c r="F2844" s="442"/>
      <c r="G2844" s="442"/>
    </row>
    <row r="2845" spans="3:7">
      <c r="C2845" s="442"/>
      <c r="D2845" s="442"/>
      <c r="E2845" s="442"/>
      <c r="F2845" s="442"/>
      <c r="G2845" s="442"/>
    </row>
    <row r="2846" spans="3:7">
      <c r="C2846" s="442"/>
      <c r="D2846" s="442"/>
      <c r="E2846" s="442"/>
      <c r="F2846" s="442"/>
      <c r="G2846" s="442"/>
    </row>
    <row r="2847" spans="3:7">
      <c r="C2847" s="442"/>
      <c r="D2847" s="442"/>
      <c r="E2847" s="442"/>
      <c r="F2847" s="442"/>
      <c r="G2847" s="442"/>
    </row>
    <row r="2848" spans="3:7">
      <c r="C2848" s="442"/>
      <c r="D2848" s="442"/>
      <c r="E2848" s="442"/>
      <c r="F2848" s="442"/>
      <c r="G2848" s="442"/>
    </row>
    <row r="2849" spans="3:7">
      <c r="C2849" s="442"/>
      <c r="D2849" s="442"/>
      <c r="E2849" s="442"/>
      <c r="F2849" s="442"/>
      <c r="G2849" s="442"/>
    </row>
    <row r="2850" spans="3:7">
      <c r="C2850" s="442"/>
      <c r="D2850" s="442"/>
      <c r="E2850" s="442"/>
      <c r="F2850" s="442"/>
      <c r="G2850" s="442"/>
    </row>
    <row r="2851" spans="3:7">
      <c r="C2851" s="442"/>
      <c r="D2851" s="442"/>
      <c r="E2851" s="442"/>
      <c r="F2851" s="442"/>
      <c r="G2851" s="442"/>
    </row>
    <row r="2852" spans="3:7">
      <c r="C2852" s="442"/>
      <c r="D2852" s="442"/>
      <c r="E2852" s="442"/>
      <c r="F2852" s="442"/>
      <c r="G2852" s="442"/>
    </row>
    <row r="2853" spans="3:7">
      <c r="C2853" s="442"/>
      <c r="D2853" s="442"/>
      <c r="E2853" s="442"/>
      <c r="F2853" s="442"/>
      <c r="G2853" s="442"/>
    </row>
    <row r="2854" spans="3:7">
      <c r="C2854" s="442"/>
      <c r="D2854" s="442"/>
      <c r="E2854" s="442"/>
      <c r="F2854" s="442"/>
      <c r="G2854" s="442"/>
    </row>
    <row r="2855" spans="3:7">
      <c r="C2855" s="442"/>
      <c r="D2855" s="442"/>
      <c r="E2855" s="442"/>
      <c r="F2855" s="442"/>
      <c r="G2855" s="442"/>
    </row>
    <row r="2856" spans="3:7">
      <c r="C2856" s="442"/>
      <c r="D2856" s="442"/>
      <c r="E2856" s="442"/>
      <c r="F2856" s="442"/>
      <c r="G2856" s="442"/>
    </row>
    <row r="2857" spans="3:7">
      <c r="C2857" s="442"/>
      <c r="D2857" s="442"/>
      <c r="E2857" s="442"/>
      <c r="F2857" s="442"/>
      <c r="G2857" s="442"/>
    </row>
    <row r="2858" spans="3:7">
      <c r="C2858" s="442"/>
      <c r="D2858" s="442"/>
      <c r="E2858" s="442"/>
      <c r="F2858" s="442"/>
      <c r="G2858" s="442"/>
    </row>
    <row r="2859" spans="3:7">
      <c r="C2859" s="442"/>
      <c r="D2859" s="442"/>
      <c r="E2859" s="442"/>
      <c r="F2859" s="442"/>
      <c r="G2859" s="442"/>
    </row>
    <row r="2860" spans="3:7">
      <c r="C2860" s="442"/>
      <c r="D2860" s="442"/>
      <c r="E2860" s="442"/>
      <c r="F2860" s="442"/>
      <c r="G2860" s="442"/>
    </row>
    <row r="2861" spans="3:7">
      <c r="C2861" s="442"/>
      <c r="D2861" s="442"/>
      <c r="E2861" s="442"/>
      <c r="F2861" s="442"/>
      <c r="G2861" s="442"/>
    </row>
    <row r="2862" spans="3:7">
      <c r="C2862" s="442"/>
      <c r="D2862" s="442"/>
      <c r="E2862" s="442"/>
      <c r="F2862" s="442"/>
      <c r="G2862" s="442"/>
    </row>
    <row r="2863" spans="3:7">
      <c r="C2863" s="442"/>
      <c r="D2863" s="442"/>
      <c r="E2863" s="442"/>
      <c r="F2863" s="442"/>
      <c r="G2863" s="442"/>
    </row>
    <row r="2864" spans="3:7">
      <c r="C2864" s="442"/>
      <c r="D2864" s="442"/>
      <c r="E2864" s="442"/>
      <c r="F2864" s="442"/>
      <c r="G2864" s="442"/>
    </row>
    <row r="2865" spans="3:7">
      <c r="C2865" s="442"/>
      <c r="D2865" s="442"/>
      <c r="E2865" s="442"/>
      <c r="F2865" s="442"/>
      <c r="G2865" s="442"/>
    </row>
    <row r="2866" spans="3:7">
      <c r="C2866" s="442"/>
      <c r="D2866" s="442"/>
      <c r="E2866" s="442"/>
      <c r="F2866" s="442"/>
      <c r="G2866" s="442"/>
    </row>
    <row r="2867" spans="3:7">
      <c r="C2867" s="442"/>
      <c r="D2867" s="442"/>
      <c r="E2867" s="442"/>
      <c r="F2867" s="442"/>
      <c r="G2867" s="442"/>
    </row>
    <row r="2868" spans="3:7">
      <c r="C2868" s="442"/>
      <c r="D2868" s="442"/>
      <c r="E2868" s="442"/>
      <c r="F2868" s="442"/>
      <c r="G2868" s="442"/>
    </row>
    <row r="2869" spans="3:7">
      <c r="C2869" s="442"/>
      <c r="D2869" s="442"/>
      <c r="E2869" s="442"/>
      <c r="F2869" s="442"/>
      <c r="G2869" s="442"/>
    </row>
    <row r="2870" spans="3:7">
      <c r="C2870" s="442"/>
      <c r="D2870" s="442"/>
      <c r="E2870" s="442"/>
      <c r="F2870" s="442"/>
      <c r="G2870" s="442"/>
    </row>
    <row r="2871" spans="3:7">
      <c r="C2871" s="442"/>
      <c r="D2871" s="442"/>
      <c r="E2871" s="442"/>
      <c r="F2871" s="442"/>
      <c r="G2871" s="442"/>
    </row>
    <row r="2872" spans="3:7">
      <c r="C2872" s="442"/>
      <c r="D2872" s="442"/>
      <c r="E2872" s="442"/>
      <c r="F2872" s="442"/>
      <c r="G2872" s="442"/>
    </row>
    <row r="2873" spans="3:7">
      <c r="C2873" s="442"/>
      <c r="D2873" s="442"/>
      <c r="E2873" s="442"/>
      <c r="F2873" s="442"/>
      <c r="G2873" s="442"/>
    </row>
    <row r="2874" spans="3:7">
      <c r="C2874" s="442"/>
      <c r="D2874" s="442"/>
      <c r="E2874" s="442"/>
      <c r="F2874" s="442"/>
      <c r="G2874" s="442"/>
    </row>
    <row r="2875" spans="3:7">
      <c r="C2875" s="442"/>
      <c r="D2875" s="442"/>
      <c r="E2875" s="442"/>
      <c r="F2875" s="442"/>
      <c r="G2875" s="442"/>
    </row>
    <row r="2876" spans="3:7">
      <c r="C2876" s="442"/>
      <c r="D2876" s="442"/>
      <c r="E2876" s="442"/>
      <c r="F2876" s="442"/>
      <c r="G2876" s="442"/>
    </row>
    <row r="2877" spans="3:7">
      <c r="C2877" s="442"/>
      <c r="D2877" s="442"/>
      <c r="E2877" s="442"/>
      <c r="F2877" s="442"/>
      <c r="G2877" s="442"/>
    </row>
    <row r="2878" spans="3:7">
      <c r="C2878" s="442"/>
      <c r="D2878" s="442"/>
      <c r="E2878" s="442"/>
      <c r="F2878" s="442"/>
      <c r="G2878" s="442"/>
    </row>
    <row r="2879" spans="3:7">
      <c r="C2879" s="442"/>
      <c r="D2879" s="442"/>
      <c r="E2879" s="442"/>
      <c r="F2879" s="442"/>
      <c r="G2879" s="442"/>
    </row>
    <row r="2880" spans="3:7">
      <c r="C2880" s="442"/>
      <c r="D2880" s="442"/>
      <c r="E2880" s="442"/>
      <c r="F2880" s="442"/>
      <c r="G2880" s="442"/>
    </row>
    <row r="2881" spans="3:7">
      <c r="C2881" s="442"/>
      <c r="D2881" s="442"/>
      <c r="E2881" s="442"/>
      <c r="F2881" s="442"/>
      <c r="G2881" s="442"/>
    </row>
    <row r="2882" spans="3:7">
      <c r="C2882" s="442"/>
      <c r="D2882" s="442"/>
      <c r="E2882" s="442"/>
      <c r="F2882" s="442"/>
      <c r="G2882" s="442"/>
    </row>
    <row r="2883" spans="3:7">
      <c r="C2883" s="442"/>
      <c r="D2883" s="442"/>
      <c r="E2883" s="442"/>
      <c r="F2883" s="442"/>
      <c r="G2883" s="442"/>
    </row>
    <row r="2884" spans="3:7">
      <c r="C2884" s="442"/>
      <c r="D2884" s="442"/>
      <c r="E2884" s="442"/>
      <c r="F2884" s="442"/>
      <c r="G2884" s="442"/>
    </row>
    <row r="2885" spans="3:7">
      <c r="C2885" s="442"/>
      <c r="D2885" s="442"/>
      <c r="E2885" s="442"/>
      <c r="F2885" s="442"/>
      <c r="G2885" s="442"/>
    </row>
    <row r="2886" spans="3:7">
      <c r="C2886" s="442"/>
      <c r="D2886" s="442"/>
      <c r="E2886" s="442"/>
      <c r="F2886" s="442"/>
      <c r="G2886" s="442"/>
    </row>
    <row r="2887" spans="3:7">
      <c r="C2887" s="442"/>
      <c r="D2887" s="442"/>
      <c r="E2887" s="442"/>
      <c r="F2887" s="442"/>
      <c r="G2887" s="442"/>
    </row>
    <row r="2888" spans="3:7">
      <c r="C2888" s="442"/>
      <c r="D2888" s="442"/>
      <c r="E2888" s="442"/>
      <c r="F2888" s="442"/>
      <c r="G2888" s="442"/>
    </row>
    <row r="2889" spans="3:7">
      <c r="C2889" s="442"/>
      <c r="D2889" s="442"/>
      <c r="E2889" s="442"/>
      <c r="F2889" s="442"/>
      <c r="G2889" s="442"/>
    </row>
    <row r="2890" spans="3:7">
      <c r="C2890" s="442"/>
      <c r="D2890" s="442"/>
      <c r="E2890" s="442"/>
      <c r="F2890" s="442"/>
      <c r="G2890" s="442"/>
    </row>
    <row r="2891" spans="3:7">
      <c r="C2891" s="442"/>
      <c r="D2891" s="442"/>
      <c r="E2891" s="442"/>
      <c r="F2891" s="442"/>
      <c r="G2891" s="442"/>
    </row>
    <row r="2892" spans="3:7">
      <c r="C2892" s="442"/>
      <c r="D2892" s="442"/>
      <c r="E2892" s="442"/>
      <c r="F2892" s="442"/>
      <c r="G2892" s="442"/>
    </row>
    <row r="2893" spans="3:7">
      <c r="C2893" s="442"/>
      <c r="D2893" s="442"/>
      <c r="E2893" s="442"/>
      <c r="F2893" s="442"/>
      <c r="G2893" s="442"/>
    </row>
    <row r="2894" spans="3:7">
      <c r="C2894" s="442"/>
      <c r="D2894" s="442"/>
      <c r="E2894" s="442"/>
      <c r="F2894" s="442"/>
      <c r="G2894" s="442"/>
    </row>
    <row r="2895" spans="3:7">
      <c r="C2895" s="442"/>
      <c r="D2895" s="442"/>
      <c r="E2895" s="442"/>
      <c r="F2895" s="442"/>
      <c r="G2895" s="442"/>
    </row>
    <row r="2896" spans="3:7">
      <c r="C2896" s="442"/>
      <c r="D2896" s="442"/>
      <c r="E2896" s="442"/>
      <c r="F2896" s="442"/>
      <c r="G2896" s="442"/>
    </row>
    <row r="2897" spans="3:7">
      <c r="C2897" s="442"/>
      <c r="D2897" s="442"/>
      <c r="E2897" s="442"/>
      <c r="F2897" s="442"/>
      <c r="G2897" s="442"/>
    </row>
    <row r="2898" spans="3:7">
      <c r="C2898" s="442"/>
      <c r="D2898" s="442"/>
      <c r="E2898" s="442"/>
      <c r="F2898" s="442"/>
      <c r="G2898" s="442"/>
    </row>
    <row r="2899" spans="3:7">
      <c r="C2899" s="442"/>
      <c r="D2899" s="442"/>
      <c r="E2899" s="442"/>
      <c r="F2899" s="442"/>
      <c r="G2899" s="442"/>
    </row>
    <row r="2900" spans="3:7">
      <c r="C2900" s="442"/>
      <c r="D2900" s="442"/>
      <c r="E2900" s="442"/>
      <c r="F2900" s="442"/>
      <c r="G2900" s="442"/>
    </row>
    <row r="2901" spans="3:7">
      <c r="C2901" s="442"/>
      <c r="D2901" s="442"/>
      <c r="E2901" s="442"/>
      <c r="F2901" s="442"/>
      <c r="G2901" s="442"/>
    </row>
    <row r="2902" spans="3:7">
      <c r="C2902" s="442"/>
      <c r="D2902" s="442"/>
      <c r="E2902" s="442"/>
      <c r="F2902" s="442"/>
      <c r="G2902" s="442"/>
    </row>
    <row r="2903" spans="3:7">
      <c r="C2903" s="442"/>
      <c r="D2903" s="442"/>
      <c r="E2903" s="442"/>
      <c r="F2903" s="442"/>
      <c r="G2903" s="442"/>
    </row>
    <row r="2904" spans="3:7">
      <c r="C2904" s="442"/>
      <c r="D2904" s="442"/>
      <c r="E2904" s="442"/>
      <c r="F2904" s="442"/>
      <c r="G2904" s="442"/>
    </row>
    <row r="2905" spans="3:7">
      <c r="C2905" s="442"/>
      <c r="D2905" s="442"/>
      <c r="E2905" s="442"/>
      <c r="F2905" s="442"/>
      <c r="G2905" s="442"/>
    </row>
    <row r="2906" spans="3:7">
      <c r="C2906" s="442"/>
      <c r="D2906" s="442"/>
      <c r="E2906" s="442"/>
      <c r="F2906" s="442"/>
      <c r="G2906" s="442"/>
    </row>
    <row r="2907" spans="3:7">
      <c r="C2907" s="442"/>
      <c r="D2907" s="442"/>
      <c r="E2907" s="442"/>
      <c r="F2907" s="442"/>
      <c r="G2907" s="442"/>
    </row>
    <row r="2908" spans="3:7">
      <c r="C2908" s="442"/>
      <c r="D2908" s="442"/>
      <c r="E2908" s="442"/>
      <c r="F2908" s="442"/>
      <c r="G2908" s="442"/>
    </row>
    <row r="2909" spans="3:7">
      <c r="C2909" s="442"/>
      <c r="D2909" s="442"/>
      <c r="E2909" s="442"/>
      <c r="F2909" s="442"/>
      <c r="G2909" s="442"/>
    </row>
    <row r="2910" spans="3:7">
      <c r="C2910" s="442"/>
      <c r="D2910" s="442"/>
      <c r="E2910" s="442"/>
      <c r="F2910" s="442"/>
      <c r="G2910" s="442"/>
    </row>
    <row r="2911" spans="3:7">
      <c r="C2911" s="442"/>
      <c r="D2911" s="442"/>
      <c r="E2911" s="442"/>
      <c r="F2911" s="442"/>
      <c r="G2911" s="442"/>
    </row>
    <row r="2912" spans="3:7">
      <c r="C2912" s="442"/>
      <c r="D2912" s="442"/>
      <c r="E2912" s="442"/>
      <c r="F2912" s="442"/>
      <c r="G2912" s="442"/>
    </row>
    <row r="2913" spans="3:7">
      <c r="C2913" s="442"/>
      <c r="D2913" s="442"/>
      <c r="E2913" s="442"/>
      <c r="F2913" s="442"/>
      <c r="G2913" s="442"/>
    </row>
    <row r="2914" spans="3:7">
      <c r="C2914" s="442"/>
      <c r="D2914" s="442"/>
      <c r="E2914" s="442"/>
      <c r="F2914" s="442"/>
      <c r="G2914" s="442"/>
    </row>
    <row r="2915" spans="3:7">
      <c r="C2915" s="442"/>
      <c r="D2915" s="442"/>
      <c r="E2915" s="442"/>
      <c r="F2915" s="442"/>
      <c r="G2915" s="442"/>
    </row>
    <row r="2916" spans="3:7">
      <c r="C2916" s="442"/>
      <c r="D2916" s="442"/>
      <c r="E2916" s="442"/>
      <c r="F2916" s="442"/>
      <c r="G2916" s="442"/>
    </row>
    <row r="2917" spans="3:7">
      <c r="C2917" s="442"/>
      <c r="D2917" s="442"/>
      <c r="E2917" s="442"/>
      <c r="F2917" s="442"/>
      <c r="G2917" s="442"/>
    </row>
    <row r="2918" spans="3:7">
      <c r="C2918" s="442"/>
      <c r="D2918" s="442"/>
      <c r="E2918" s="442"/>
      <c r="F2918" s="442"/>
      <c r="G2918" s="442"/>
    </row>
    <row r="2919" spans="3:7">
      <c r="C2919" s="442"/>
      <c r="D2919" s="442"/>
      <c r="E2919" s="442"/>
      <c r="F2919" s="442"/>
      <c r="G2919" s="442"/>
    </row>
    <row r="2920" spans="3:7">
      <c r="C2920" s="442"/>
      <c r="D2920" s="442"/>
      <c r="E2920" s="442"/>
      <c r="F2920" s="442"/>
      <c r="G2920" s="442"/>
    </row>
    <row r="2921" spans="3:7">
      <c r="C2921" s="442"/>
      <c r="D2921" s="442"/>
      <c r="E2921" s="442"/>
      <c r="F2921" s="442"/>
      <c r="G2921" s="442"/>
    </row>
    <row r="2922" spans="3:7">
      <c r="C2922" s="442"/>
      <c r="D2922" s="442"/>
      <c r="E2922" s="442"/>
      <c r="F2922" s="442"/>
      <c r="G2922" s="442"/>
    </row>
    <row r="2923" spans="3:7">
      <c r="C2923" s="442"/>
      <c r="D2923" s="442"/>
      <c r="E2923" s="442"/>
      <c r="F2923" s="442"/>
      <c r="G2923" s="442"/>
    </row>
    <row r="2924" spans="3:7">
      <c r="C2924" s="442"/>
      <c r="D2924" s="442"/>
      <c r="E2924" s="442"/>
      <c r="F2924" s="442"/>
      <c r="G2924" s="442"/>
    </row>
    <row r="2925" spans="3:7">
      <c r="C2925" s="442"/>
      <c r="D2925" s="442"/>
      <c r="E2925" s="442"/>
      <c r="F2925" s="442"/>
      <c r="G2925" s="442"/>
    </row>
    <row r="2926" spans="3:7">
      <c r="C2926" s="442"/>
      <c r="D2926" s="442"/>
      <c r="E2926" s="442"/>
      <c r="F2926" s="442"/>
      <c r="G2926" s="442"/>
    </row>
    <row r="2927" spans="3:7">
      <c r="C2927" s="442"/>
      <c r="D2927" s="442"/>
      <c r="E2927" s="442"/>
      <c r="F2927" s="442"/>
      <c r="G2927" s="442"/>
    </row>
    <row r="2928" spans="3:7">
      <c r="C2928" s="442"/>
      <c r="D2928" s="442"/>
      <c r="E2928" s="442"/>
      <c r="F2928" s="442"/>
      <c r="G2928" s="442"/>
    </row>
    <row r="2929" spans="3:7">
      <c r="C2929" s="442"/>
      <c r="D2929" s="442"/>
      <c r="E2929" s="442"/>
      <c r="F2929" s="442"/>
      <c r="G2929" s="442"/>
    </row>
    <row r="2930" spans="3:7">
      <c r="C2930" s="442"/>
      <c r="D2930" s="442"/>
      <c r="E2930" s="442"/>
      <c r="F2930" s="442"/>
      <c r="G2930" s="442"/>
    </row>
    <row r="2931" spans="3:7">
      <c r="C2931" s="442"/>
      <c r="D2931" s="442"/>
      <c r="E2931" s="442"/>
      <c r="F2931" s="442"/>
      <c r="G2931" s="442"/>
    </row>
    <row r="2932" spans="3:7">
      <c r="C2932" s="442"/>
      <c r="D2932" s="442"/>
      <c r="E2932" s="442"/>
      <c r="F2932" s="442"/>
      <c r="G2932" s="442"/>
    </row>
    <row r="2933" spans="3:7">
      <c r="C2933" s="442"/>
      <c r="D2933" s="442"/>
      <c r="E2933" s="442"/>
      <c r="F2933" s="442"/>
      <c r="G2933" s="442"/>
    </row>
    <row r="2934" spans="3:7">
      <c r="C2934" s="442"/>
      <c r="D2934" s="442"/>
      <c r="E2934" s="442"/>
      <c r="F2934" s="442"/>
      <c r="G2934" s="442"/>
    </row>
    <row r="2935" spans="3:7">
      <c r="C2935" s="442"/>
      <c r="D2935" s="442"/>
      <c r="E2935" s="442"/>
      <c r="F2935" s="442"/>
      <c r="G2935" s="442"/>
    </row>
    <row r="2936" spans="3:7">
      <c r="C2936" s="442"/>
      <c r="D2936" s="442"/>
      <c r="E2936" s="442"/>
      <c r="F2936" s="442"/>
      <c r="G2936" s="442"/>
    </row>
    <row r="2937" spans="3:7">
      <c r="C2937" s="442"/>
      <c r="D2937" s="442"/>
      <c r="E2937" s="442"/>
      <c r="F2937" s="442"/>
      <c r="G2937" s="442"/>
    </row>
    <row r="2938" spans="3:7">
      <c r="C2938" s="442"/>
      <c r="D2938" s="442"/>
      <c r="E2938" s="442"/>
      <c r="F2938" s="442"/>
      <c r="G2938" s="442"/>
    </row>
    <row r="2939" spans="3:7">
      <c r="C2939" s="442"/>
      <c r="D2939" s="442"/>
      <c r="E2939" s="442"/>
      <c r="F2939" s="442"/>
      <c r="G2939" s="442"/>
    </row>
    <row r="2940" spans="3:7">
      <c r="C2940" s="442"/>
      <c r="D2940" s="442"/>
      <c r="E2940" s="442"/>
      <c r="F2940" s="442"/>
      <c r="G2940" s="442"/>
    </row>
    <row r="2941" spans="3:7">
      <c r="C2941" s="442"/>
      <c r="D2941" s="442"/>
      <c r="E2941" s="442"/>
      <c r="F2941" s="442"/>
      <c r="G2941" s="442"/>
    </row>
    <row r="2942" spans="3:7">
      <c r="C2942" s="442"/>
      <c r="D2942" s="442"/>
      <c r="E2942" s="442"/>
      <c r="F2942" s="442"/>
      <c r="G2942" s="442"/>
    </row>
    <row r="2943" spans="3:7">
      <c r="C2943" s="442"/>
      <c r="D2943" s="442"/>
      <c r="E2943" s="442"/>
      <c r="F2943" s="442"/>
      <c r="G2943" s="442"/>
    </row>
    <row r="2944" spans="3:7">
      <c r="C2944" s="442"/>
      <c r="D2944" s="442"/>
      <c r="E2944" s="442"/>
      <c r="F2944" s="442"/>
      <c r="G2944" s="442"/>
    </row>
    <row r="2945" spans="3:7">
      <c r="C2945" s="442"/>
      <c r="D2945" s="442"/>
      <c r="E2945" s="442"/>
      <c r="F2945" s="442"/>
      <c r="G2945" s="442"/>
    </row>
    <row r="2946" spans="3:7">
      <c r="C2946" s="442"/>
      <c r="D2946" s="442"/>
      <c r="E2946" s="442"/>
      <c r="F2946" s="442"/>
      <c r="G2946" s="442"/>
    </row>
    <row r="2947" spans="3:7">
      <c r="C2947" s="442"/>
      <c r="D2947" s="442"/>
      <c r="E2947" s="442"/>
      <c r="F2947" s="442"/>
      <c r="G2947" s="442"/>
    </row>
    <row r="2948" spans="3:7">
      <c r="C2948" s="442"/>
      <c r="D2948" s="442"/>
      <c r="E2948" s="442"/>
      <c r="F2948" s="442"/>
      <c r="G2948" s="442"/>
    </row>
    <row r="2949" spans="3:7">
      <c r="C2949" s="442"/>
      <c r="D2949" s="442"/>
      <c r="E2949" s="442"/>
      <c r="F2949" s="442"/>
      <c r="G2949" s="442"/>
    </row>
    <row r="2950" spans="3:7">
      <c r="C2950" s="442"/>
      <c r="D2950" s="442"/>
      <c r="E2950" s="442"/>
      <c r="F2950" s="442"/>
      <c r="G2950" s="442"/>
    </row>
    <row r="2951" spans="3:7">
      <c r="C2951" s="442"/>
      <c r="D2951" s="442"/>
      <c r="E2951" s="442"/>
      <c r="F2951" s="442"/>
      <c r="G2951" s="442"/>
    </row>
    <row r="2952" spans="3:7">
      <c r="C2952" s="442"/>
      <c r="D2952" s="442"/>
      <c r="E2952" s="442"/>
      <c r="F2952" s="442"/>
      <c r="G2952" s="442"/>
    </row>
    <row r="2953" spans="3:7">
      <c r="C2953" s="442"/>
      <c r="D2953" s="442"/>
      <c r="E2953" s="442"/>
      <c r="F2953" s="442"/>
      <c r="G2953" s="442"/>
    </row>
    <row r="2954" spans="3:7">
      <c r="C2954" s="442"/>
      <c r="D2954" s="442"/>
      <c r="E2954" s="442"/>
      <c r="F2954" s="442"/>
      <c r="G2954" s="442"/>
    </row>
    <row r="2955" spans="3:7">
      <c r="C2955" s="442"/>
      <c r="D2955" s="442"/>
      <c r="E2955" s="442"/>
      <c r="F2955" s="442"/>
      <c r="G2955" s="442"/>
    </row>
    <row r="2956" spans="3:7">
      <c r="C2956" s="442"/>
      <c r="D2956" s="442"/>
      <c r="E2956" s="442"/>
      <c r="F2956" s="442"/>
      <c r="G2956" s="442"/>
    </row>
    <row r="2957" spans="3:7">
      <c r="C2957" s="442"/>
      <c r="D2957" s="442"/>
      <c r="E2957" s="442"/>
      <c r="F2957" s="442"/>
      <c r="G2957" s="442"/>
    </row>
    <row r="2958" spans="3:7">
      <c r="C2958" s="442"/>
      <c r="D2958" s="442"/>
      <c r="E2958" s="442"/>
      <c r="F2958" s="442"/>
      <c r="G2958" s="442"/>
    </row>
    <row r="2959" spans="3:7">
      <c r="C2959" s="442"/>
      <c r="D2959" s="442"/>
      <c r="E2959" s="442"/>
      <c r="F2959" s="442"/>
      <c r="G2959" s="442"/>
    </row>
    <row r="2960" spans="3:7">
      <c r="C2960" s="442"/>
      <c r="D2960" s="442"/>
      <c r="E2960" s="442"/>
      <c r="F2960" s="442"/>
      <c r="G2960" s="442"/>
    </row>
    <row r="2961" spans="3:7">
      <c r="C2961" s="442"/>
      <c r="D2961" s="442"/>
      <c r="E2961" s="442"/>
      <c r="F2961" s="442"/>
      <c r="G2961" s="442"/>
    </row>
    <row r="2962" spans="3:7">
      <c r="C2962" s="442"/>
      <c r="D2962" s="442"/>
      <c r="E2962" s="442"/>
      <c r="F2962" s="442"/>
      <c r="G2962" s="442"/>
    </row>
    <row r="2963" spans="3:7">
      <c r="C2963" s="442"/>
      <c r="D2963" s="442"/>
      <c r="E2963" s="442"/>
      <c r="F2963" s="442"/>
      <c r="G2963" s="442"/>
    </row>
    <row r="2964" spans="3:7">
      <c r="C2964" s="442"/>
      <c r="D2964" s="442"/>
      <c r="E2964" s="442"/>
      <c r="F2964" s="442"/>
      <c r="G2964" s="442"/>
    </row>
    <row r="2965" spans="3:7">
      <c r="C2965" s="442"/>
      <c r="D2965" s="442"/>
      <c r="E2965" s="442"/>
      <c r="F2965" s="442"/>
      <c r="G2965" s="442"/>
    </row>
    <row r="2966" spans="3:7">
      <c r="C2966" s="442"/>
      <c r="D2966" s="442"/>
      <c r="E2966" s="442"/>
      <c r="F2966" s="442"/>
      <c r="G2966" s="442"/>
    </row>
    <row r="2967" spans="3:7">
      <c r="C2967" s="442"/>
      <c r="D2967" s="442"/>
      <c r="E2967" s="442"/>
      <c r="F2967" s="442"/>
      <c r="G2967" s="442"/>
    </row>
    <row r="2968" spans="3:7">
      <c r="C2968" s="442"/>
      <c r="D2968" s="442"/>
      <c r="E2968" s="442"/>
      <c r="F2968" s="442"/>
      <c r="G2968" s="442"/>
    </row>
    <row r="2969" spans="3:7">
      <c r="C2969" s="442"/>
      <c r="D2969" s="442"/>
      <c r="E2969" s="442"/>
      <c r="F2969" s="442"/>
      <c r="G2969" s="442"/>
    </row>
    <row r="2970" spans="3:7">
      <c r="C2970" s="442"/>
      <c r="D2970" s="442"/>
      <c r="E2970" s="442"/>
      <c r="F2970" s="442"/>
      <c r="G2970" s="442"/>
    </row>
    <row r="2971" spans="3:7">
      <c r="C2971" s="442"/>
      <c r="D2971" s="442"/>
      <c r="E2971" s="442"/>
      <c r="F2971" s="442"/>
      <c r="G2971" s="442"/>
    </row>
    <row r="2972" spans="3:7">
      <c r="C2972" s="442"/>
      <c r="D2972" s="442"/>
      <c r="E2972" s="442"/>
      <c r="F2972" s="442"/>
      <c r="G2972" s="442"/>
    </row>
    <row r="2973" spans="3:7">
      <c r="C2973" s="442"/>
      <c r="D2973" s="442"/>
      <c r="E2973" s="442"/>
      <c r="F2973" s="442"/>
      <c r="G2973" s="442"/>
    </row>
    <row r="2974" spans="3:7">
      <c r="C2974" s="442"/>
      <c r="D2974" s="442"/>
      <c r="E2974" s="442"/>
      <c r="F2974" s="442"/>
      <c r="G2974" s="442"/>
    </row>
    <row r="2975" spans="3:7">
      <c r="C2975" s="442"/>
      <c r="D2975" s="442"/>
      <c r="E2975" s="442"/>
      <c r="F2975" s="442"/>
      <c r="G2975" s="442"/>
    </row>
    <row r="2976" spans="3:7">
      <c r="C2976" s="442"/>
      <c r="D2976" s="442"/>
      <c r="E2976" s="442"/>
      <c r="F2976" s="442"/>
      <c r="G2976" s="442"/>
    </row>
    <row r="2977" spans="3:7">
      <c r="C2977" s="442"/>
      <c r="D2977" s="442"/>
      <c r="E2977" s="442"/>
      <c r="F2977" s="442"/>
      <c r="G2977" s="442"/>
    </row>
    <row r="2978" spans="3:7">
      <c r="C2978" s="442"/>
      <c r="D2978" s="442"/>
      <c r="E2978" s="442"/>
      <c r="F2978" s="442"/>
      <c r="G2978" s="442"/>
    </row>
    <row r="2979" spans="3:7">
      <c r="C2979" s="442"/>
      <c r="D2979" s="442"/>
      <c r="E2979" s="442"/>
      <c r="F2979" s="442"/>
      <c r="G2979" s="442"/>
    </row>
    <row r="2980" spans="3:7">
      <c r="C2980" s="442"/>
      <c r="D2980" s="442"/>
      <c r="E2980" s="442"/>
      <c r="F2980" s="442"/>
      <c r="G2980" s="442"/>
    </row>
    <row r="2981" spans="3:7">
      <c r="C2981" s="442"/>
      <c r="D2981" s="442"/>
      <c r="E2981" s="442"/>
      <c r="F2981" s="442"/>
      <c r="G2981" s="442"/>
    </row>
    <row r="2982" spans="3:7">
      <c r="C2982" s="442"/>
      <c r="D2982" s="442"/>
      <c r="E2982" s="442"/>
      <c r="F2982" s="442"/>
      <c r="G2982" s="442"/>
    </row>
    <row r="2983" spans="3:7">
      <c r="C2983" s="442"/>
      <c r="D2983" s="442"/>
      <c r="E2983" s="442"/>
      <c r="F2983" s="442"/>
      <c r="G2983" s="442"/>
    </row>
    <row r="2984" spans="3:7">
      <c r="C2984" s="442"/>
      <c r="D2984" s="442"/>
      <c r="E2984" s="442"/>
      <c r="F2984" s="442"/>
      <c r="G2984" s="442"/>
    </row>
    <row r="2985" spans="3:7">
      <c r="C2985" s="442"/>
      <c r="D2985" s="442"/>
      <c r="E2985" s="442"/>
      <c r="F2985" s="442"/>
      <c r="G2985" s="442"/>
    </row>
    <row r="2986" spans="3:7">
      <c r="C2986" s="442"/>
      <c r="D2986" s="442"/>
      <c r="E2986" s="442"/>
      <c r="F2986" s="442"/>
      <c r="G2986" s="442"/>
    </row>
    <row r="2987" spans="3:7">
      <c r="C2987" s="442"/>
      <c r="D2987" s="442"/>
      <c r="E2987" s="442"/>
      <c r="F2987" s="442"/>
      <c r="G2987" s="442"/>
    </row>
    <row r="2988" spans="3:7">
      <c r="C2988" s="442"/>
      <c r="D2988" s="442"/>
      <c r="E2988" s="442"/>
      <c r="F2988" s="442"/>
      <c r="G2988" s="442"/>
    </row>
    <row r="2989" spans="3:7">
      <c r="C2989" s="442"/>
      <c r="D2989" s="442"/>
      <c r="E2989" s="442"/>
      <c r="F2989" s="442"/>
      <c r="G2989" s="442"/>
    </row>
    <row r="2990" spans="3:7">
      <c r="C2990" s="442"/>
      <c r="D2990" s="442"/>
      <c r="E2990" s="442"/>
      <c r="F2990" s="442"/>
      <c r="G2990" s="442"/>
    </row>
    <row r="2991" spans="3:7">
      <c r="C2991" s="442"/>
      <c r="D2991" s="442"/>
      <c r="E2991" s="442"/>
      <c r="F2991" s="442"/>
      <c r="G2991" s="442"/>
    </row>
    <row r="2992" spans="3:7">
      <c r="C2992" s="442"/>
      <c r="D2992" s="442"/>
      <c r="E2992" s="442"/>
      <c r="F2992" s="442"/>
      <c r="G2992" s="442"/>
    </row>
    <row r="2993" spans="3:7">
      <c r="C2993" s="442"/>
      <c r="D2993" s="442"/>
      <c r="E2993" s="442"/>
      <c r="F2993" s="442"/>
      <c r="G2993" s="442"/>
    </row>
    <row r="2994" spans="3:7">
      <c r="C2994" s="442"/>
      <c r="D2994" s="442"/>
      <c r="E2994" s="442"/>
      <c r="F2994" s="442"/>
      <c r="G2994" s="442"/>
    </row>
    <row r="2995" spans="3:7">
      <c r="C2995" s="442"/>
      <c r="D2995" s="442"/>
      <c r="E2995" s="442"/>
      <c r="F2995" s="442"/>
      <c r="G2995" s="442"/>
    </row>
    <row r="2996" spans="3:7">
      <c r="C2996" s="442"/>
      <c r="D2996" s="442"/>
      <c r="E2996" s="442"/>
      <c r="F2996" s="442"/>
      <c r="G2996" s="442"/>
    </row>
    <row r="2997" spans="3:7">
      <c r="C2997" s="442"/>
      <c r="D2997" s="442"/>
      <c r="E2997" s="442"/>
      <c r="F2997" s="442"/>
      <c r="G2997" s="442"/>
    </row>
    <row r="2998" spans="3:7">
      <c r="C2998" s="442"/>
      <c r="D2998" s="442"/>
      <c r="E2998" s="442"/>
      <c r="F2998" s="442"/>
      <c r="G2998" s="442"/>
    </row>
    <row r="2999" spans="3:7">
      <c r="C2999" s="442"/>
      <c r="D2999" s="442"/>
      <c r="E2999" s="442"/>
      <c r="F2999" s="442"/>
      <c r="G2999" s="442"/>
    </row>
    <row r="3000" spans="3:7">
      <c r="C3000" s="442"/>
      <c r="D3000" s="442"/>
      <c r="E3000" s="442"/>
      <c r="F3000" s="442"/>
      <c r="G3000" s="442"/>
    </row>
    <row r="3001" spans="3:7">
      <c r="C3001" s="442"/>
      <c r="D3001" s="442"/>
      <c r="E3001" s="442"/>
      <c r="F3001" s="442"/>
      <c r="G3001" s="442"/>
    </row>
    <row r="3002" spans="3:7">
      <c r="C3002" s="442"/>
      <c r="D3002" s="442"/>
      <c r="E3002" s="442"/>
      <c r="F3002" s="442"/>
      <c r="G3002" s="442"/>
    </row>
    <row r="3003" spans="3:7">
      <c r="C3003" s="442"/>
      <c r="D3003" s="442"/>
      <c r="E3003" s="442"/>
      <c r="F3003" s="442"/>
      <c r="G3003" s="442"/>
    </row>
    <row r="3004" spans="3:7">
      <c r="C3004" s="442"/>
      <c r="D3004" s="442"/>
      <c r="E3004" s="442"/>
      <c r="F3004" s="442"/>
      <c r="G3004" s="442"/>
    </row>
    <row r="3005" spans="3:7">
      <c r="C3005" s="442"/>
      <c r="D3005" s="442"/>
      <c r="E3005" s="442"/>
      <c r="F3005" s="442"/>
      <c r="G3005" s="442"/>
    </row>
    <row r="3006" spans="3:7">
      <c r="C3006" s="442"/>
      <c r="D3006" s="442"/>
      <c r="E3006" s="442"/>
      <c r="F3006" s="442"/>
      <c r="G3006" s="442"/>
    </row>
    <row r="3007" spans="3:7">
      <c r="C3007" s="442"/>
      <c r="D3007" s="442"/>
      <c r="E3007" s="442"/>
      <c r="F3007" s="442"/>
      <c r="G3007" s="442"/>
    </row>
    <row r="3008" spans="3:7">
      <c r="C3008" s="442"/>
      <c r="D3008" s="442"/>
      <c r="E3008" s="442"/>
      <c r="F3008" s="442"/>
      <c r="G3008" s="442"/>
    </row>
    <row r="3009" spans="3:7">
      <c r="C3009" s="442"/>
      <c r="D3009" s="442"/>
      <c r="E3009" s="442"/>
      <c r="F3009" s="442"/>
      <c r="G3009" s="442"/>
    </row>
    <row r="3010" spans="3:7">
      <c r="C3010" s="442"/>
      <c r="D3010" s="442"/>
      <c r="E3010" s="442"/>
      <c r="F3010" s="442"/>
      <c r="G3010" s="442"/>
    </row>
    <row r="3011" spans="3:7">
      <c r="C3011" s="442"/>
      <c r="D3011" s="442"/>
      <c r="E3011" s="442"/>
      <c r="F3011" s="442"/>
      <c r="G3011" s="442"/>
    </row>
    <row r="3012" spans="3:7">
      <c r="C3012" s="442"/>
      <c r="D3012" s="442"/>
      <c r="E3012" s="442"/>
      <c r="F3012" s="442"/>
      <c r="G3012" s="442"/>
    </row>
    <row r="3013" spans="3:7">
      <c r="C3013" s="442"/>
      <c r="D3013" s="442"/>
      <c r="E3013" s="442"/>
      <c r="F3013" s="442"/>
      <c r="G3013" s="442"/>
    </row>
    <row r="3014" spans="3:7">
      <c r="C3014" s="442"/>
      <c r="D3014" s="442"/>
      <c r="E3014" s="442"/>
      <c r="F3014" s="442"/>
      <c r="G3014" s="442"/>
    </row>
    <row r="3015" spans="3:7">
      <c r="C3015" s="442"/>
      <c r="D3015" s="442"/>
      <c r="E3015" s="442"/>
      <c r="F3015" s="442"/>
      <c r="G3015" s="442"/>
    </row>
    <row r="3016" spans="3:7">
      <c r="C3016" s="442"/>
      <c r="D3016" s="442"/>
      <c r="E3016" s="442"/>
      <c r="F3016" s="442"/>
      <c r="G3016" s="442"/>
    </row>
    <row r="3017" spans="3:7">
      <c r="C3017" s="442"/>
      <c r="D3017" s="442"/>
      <c r="E3017" s="442"/>
      <c r="F3017" s="442"/>
      <c r="G3017" s="442"/>
    </row>
    <row r="3018" spans="3:7">
      <c r="C3018" s="442"/>
      <c r="D3018" s="442"/>
      <c r="E3018" s="442"/>
      <c r="F3018" s="442"/>
      <c r="G3018" s="442"/>
    </row>
    <row r="3019" spans="3:7">
      <c r="C3019" s="442"/>
      <c r="D3019" s="442"/>
      <c r="E3019" s="442"/>
      <c r="F3019" s="442"/>
      <c r="G3019" s="442"/>
    </row>
    <row r="3020" spans="3:7">
      <c r="C3020" s="442"/>
      <c r="D3020" s="442"/>
      <c r="E3020" s="442"/>
      <c r="F3020" s="442"/>
      <c r="G3020" s="442"/>
    </row>
    <row r="3021" spans="3:7">
      <c r="C3021" s="442"/>
      <c r="D3021" s="442"/>
      <c r="E3021" s="442"/>
      <c r="F3021" s="442"/>
      <c r="G3021" s="442"/>
    </row>
    <row r="3022" spans="3:7">
      <c r="C3022" s="442"/>
      <c r="D3022" s="442"/>
      <c r="E3022" s="442"/>
      <c r="F3022" s="442"/>
      <c r="G3022" s="442"/>
    </row>
    <row r="3023" spans="3:7">
      <c r="C3023" s="442"/>
      <c r="D3023" s="442"/>
      <c r="E3023" s="442"/>
      <c r="F3023" s="442"/>
      <c r="G3023" s="442"/>
    </row>
    <row r="3024" spans="3:7">
      <c r="C3024" s="442"/>
      <c r="D3024" s="442"/>
      <c r="E3024" s="442"/>
      <c r="F3024" s="442"/>
      <c r="G3024" s="442"/>
    </row>
    <row r="3025" spans="3:7">
      <c r="C3025" s="442"/>
      <c r="D3025" s="442"/>
      <c r="E3025" s="442"/>
      <c r="F3025" s="442"/>
      <c r="G3025" s="442"/>
    </row>
    <row r="3026" spans="3:7">
      <c r="C3026" s="442"/>
      <c r="D3026" s="442"/>
      <c r="E3026" s="442"/>
      <c r="F3026" s="442"/>
      <c r="G3026" s="442"/>
    </row>
    <row r="3027" spans="3:7">
      <c r="C3027" s="442"/>
      <c r="D3027" s="442"/>
      <c r="E3027" s="442"/>
      <c r="F3027" s="442"/>
      <c r="G3027" s="442"/>
    </row>
    <row r="3028" spans="3:7">
      <c r="C3028" s="442"/>
      <c r="D3028" s="442"/>
      <c r="E3028" s="442"/>
      <c r="F3028" s="442"/>
      <c r="G3028" s="442"/>
    </row>
    <row r="3029" spans="3:7">
      <c r="C3029" s="442"/>
      <c r="D3029" s="442"/>
      <c r="E3029" s="442"/>
      <c r="F3029" s="442"/>
      <c r="G3029" s="442"/>
    </row>
    <row r="3030" spans="3:7">
      <c r="C3030" s="442"/>
      <c r="D3030" s="442"/>
      <c r="E3030" s="442"/>
      <c r="F3030" s="442"/>
      <c r="G3030" s="442"/>
    </row>
    <row r="3031" spans="3:7">
      <c r="C3031" s="442"/>
      <c r="D3031" s="442"/>
      <c r="E3031" s="442"/>
      <c r="F3031" s="442"/>
      <c r="G3031" s="442"/>
    </row>
    <row r="3032" spans="3:7">
      <c r="C3032" s="442"/>
      <c r="D3032" s="442"/>
      <c r="E3032" s="442"/>
      <c r="F3032" s="442"/>
      <c r="G3032" s="442"/>
    </row>
    <row r="3033" spans="3:7">
      <c r="C3033" s="442"/>
      <c r="D3033" s="442"/>
      <c r="E3033" s="442"/>
      <c r="F3033" s="442"/>
      <c r="G3033" s="442"/>
    </row>
    <row r="3034" spans="3:7">
      <c r="C3034" s="442"/>
      <c r="D3034" s="442"/>
      <c r="E3034" s="442"/>
      <c r="F3034" s="442"/>
      <c r="G3034" s="442"/>
    </row>
    <row r="3035" spans="3:7">
      <c r="C3035" s="442"/>
      <c r="D3035" s="442"/>
      <c r="E3035" s="442"/>
      <c r="F3035" s="442"/>
      <c r="G3035" s="442"/>
    </row>
    <row r="3036" spans="3:7">
      <c r="C3036" s="442"/>
      <c r="D3036" s="442"/>
      <c r="E3036" s="442"/>
      <c r="F3036" s="442"/>
      <c r="G3036" s="442"/>
    </row>
    <row r="3037" spans="3:7">
      <c r="C3037" s="442"/>
      <c r="D3037" s="442"/>
      <c r="E3037" s="442"/>
      <c r="F3037" s="442"/>
      <c r="G3037" s="442"/>
    </row>
    <row r="3038" spans="3:7">
      <c r="C3038" s="442"/>
      <c r="D3038" s="442"/>
      <c r="E3038" s="442"/>
      <c r="F3038" s="442"/>
      <c r="G3038" s="442"/>
    </row>
    <row r="3039" spans="3:7">
      <c r="C3039" s="442"/>
      <c r="D3039" s="442"/>
      <c r="E3039" s="442"/>
      <c r="F3039" s="442"/>
      <c r="G3039" s="442"/>
    </row>
    <row r="3040" spans="3:7">
      <c r="C3040" s="442"/>
      <c r="D3040" s="442"/>
      <c r="E3040" s="442"/>
      <c r="F3040" s="442"/>
      <c r="G3040" s="442"/>
    </row>
    <row r="3041" spans="3:7">
      <c r="C3041" s="442"/>
      <c r="D3041" s="442"/>
      <c r="E3041" s="442"/>
      <c r="F3041" s="442"/>
      <c r="G3041" s="442"/>
    </row>
    <row r="3042" spans="3:7">
      <c r="C3042" s="442"/>
      <c r="D3042" s="442"/>
      <c r="E3042" s="442"/>
      <c r="F3042" s="442"/>
      <c r="G3042" s="442"/>
    </row>
    <row r="3043" spans="3:7">
      <c r="C3043" s="442"/>
      <c r="D3043" s="442"/>
      <c r="E3043" s="442"/>
      <c r="F3043" s="442"/>
      <c r="G3043" s="442"/>
    </row>
    <row r="3044" spans="3:7">
      <c r="C3044" s="442"/>
      <c r="D3044" s="442"/>
      <c r="E3044" s="442"/>
      <c r="F3044" s="442"/>
      <c r="G3044" s="442"/>
    </row>
    <row r="3045" spans="3:7">
      <c r="C3045" s="442"/>
      <c r="D3045" s="442"/>
      <c r="E3045" s="442"/>
      <c r="F3045" s="442"/>
      <c r="G3045" s="442"/>
    </row>
    <row r="3046" spans="3:7">
      <c r="C3046" s="442"/>
      <c r="D3046" s="442"/>
      <c r="E3046" s="442"/>
      <c r="F3046" s="442"/>
      <c r="G3046" s="442"/>
    </row>
    <row r="3047" spans="3:7">
      <c r="C3047" s="442"/>
      <c r="D3047" s="442"/>
      <c r="E3047" s="442"/>
      <c r="F3047" s="442"/>
      <c r="G3047" s="442"/>
    </row>
    <row r="3048" spans="3:7">
      <c r="C3048" s="442"/>
      <c r="D3048" s="442"/>
      <c r="E3048" s="442"/>
      <c r="F3048" s="442"/>
      <c r="G3048" s="442"/>
    </row>
    <row r="3049" spans="3:7">
      <c r="C3049" s="442"/>
      <c r="D3049" s="442"/>
      <c r="E3049" s="442"/>
      <c r="F3049" s="442"/>
      <c r="G3049" s="442"/>
    </row>
    <row r="3050" spans="3:7">
      <c r="C3050" s="442"/>
      <c r="D3050" s="442"/>
      <c r="E3050" s="442"/>
      <c r="F3050" s="442"/>
      <c r="G3050" s="442"/>
    </row>
    <row r="3051" spans="3:7">
      <c r="C3051" s="442"/>
      <c r="D3051" s="442"/>
      <c r="E3051" s="442"/>
      <c r="F3051" s="442"/>
      <c r="G3051" s="442"/>
    </row>
    <row r="3052" spans="3:7">
      <c r="C3052" s="442"/>
      <c r="D3052" s="442"/>
      <c r="E3052" s="442"/>
      <c r="F3052" s="442"/>
      <c r="G3052" s="442"/>
    </row>
    <row r="3053" spans="3:7">
      <c r="C3053" s="442"/>
      <c r="D3053" s="442"/>
      <c r="E3053" s="442"/>
      <c r="F3053" s="442"/>
      <c r="G3053" s="442"/>
    </row>
    <row r="3054" spans="3:7">
      <c r="C3054" s="442"/>
      <c r="D3054" s="442"/>
      <c r="E3054" s="442"/>
      <c r="F3054" s="442"/>
      <c r="G3054" s="442"/>
    </row>
    <row r="3055" spans="3:7">
      <c r="C3055" s="442"/>
      <c r="D3055" s="442"/>
      <c r="E3055" s="442"/>
      <c r="F3055" s="442"/>
      <c r="G3055" s="442"/>
    </row>
    <row r="3056" spans="3:7">
      <c r="C3056" s="442"/>
      <c r="D3056" s="442"/>
      <c r="E3056" s="442"/>
      <c r="F3056" s="442"/>
      <c r="G3056" s="442"/>
    </row>
    <row r="3057" spans="3:7">
      <c r="C3057" s="442"/>
      <c r="D3057" s="442"/>
      <c r="E3057" s="442"/>
      <c r="F3057" s="442"/>
      <c r="G3057" s="442"/>
    </row>
    <row r="3058" spans="3:7">
      <c r="C3058" s="442"/>
      <c r="D3058" s="442"/>
      <c r="E3058" s="442"/>
      <c r="F3058" s="442"/>
      <c r="G3058" s="442"/>
    </row>
    <row r="3059" spans="3:7">
      <c r="C3059" s="442"/>
      <c r="D3059" s="442"/>
      <c r="E3059" s="442"/>
      <c r="F3059" s="442"/>
      <c r="G3059" s="442"/>
    </row>
    <row r="3060" spans="3:7">
      <c r="C3060" s="442"/>
      <c r="D3060" s="442"/>
      <c r="E3060" s="442"/>
      <c r="F3060" s="442"/>
      <c r="G3060" s="442"/>
    </row>
    <row r="3061" spans="3:7">
      <c r="C3061" s="442"/>
      <c r="D3061" s="442"/>
      <c r="E3061" s="442"/>
      <c r="F3061" s="442"/>
      <c r="G3061" s="442"/>
    </row>
    <row r="3062" spans="3:7">
      <c r="C3062" s="442"/>
      <c r="D3062" s="442"/>
      <c r="E3062" s="442"/>
      <c r="F3062" s="442"/>
      <c r="G3062" s="442"/>
    </row>
    <row r="3063" spans="3:7">
      <c r="C3063" s="442"/>
      <c r="D3063" s="442"/>
      <c r="E3063" s="442"/>
      <c r="F3063" s="442"/>
      <c r="G3063" s="442"/>
    </row>
    <row r="3064" spans="3:7">
      <c r="C3064" s="442"/>
      <c r="D3064" s="442"/>
      <c r="E3064" s="442"/>
      <c r="F3064" s="442"/>
      <c r="G3064" s="442"/>
    </row>
    <row r="3065" spans="3:7">
      <c r="C3065" s="442"/>
      <c r="D3065" s="442"/>
      <c r="E3065" s="442"/>
      <c r="F3065" s="442"/>
      <c r="G3065" s="442"/>
    </row>
    <row r="3066" spans="3:7">
      <c r="C3066" s="442"/>
      <c r="D3066" s="442"/>
      <c r="E3066" s="442"/>
      <c r="F3066" s="442"/>
      <c r="G3066" s="442"/>
    </row>
    <row r="3067" spans="3:7">
      <c r="C3067" s="442"/>
      <c r="D3067" s="442"/>
      <c r="E3067" s="442"/>
      <c r="F3067" s="442"/>
      <c r="G3067" s="442"/>
    </row>
    <row r="3068" spans="3:7">
      <c r="C3068" s="442"/>
      <c r="D3068" s="442"/>
      <c r="E3068" s="442"/>
      <c r="F3068" s="442"/>
      <c r="G3068" s="442"/>
    </row>
    <row r="3069" spans="3:7">
      <c r="C3069" s="442"/>
      <c r="D3069" s="442"/>
      <c r="E3069" s="442"/>
      <c r="F3069" s="442"/>
      <c r="G3069" s="442"/>
    </row>
    <row r="3070" spans="3:7">
      <c r="C3070" s="442"/>
      <c r="D3070" s="442"/>
      <c r="E3070" s="442"/>
      <c r="F3070" s="442"/>
      <c r="G3070" s="442"/>
    </row>
    <row r="3071" spans="3:7">
      <c r="C3071" s="442"/>
      <c r="D3071" s="442"/>
      <c r="E3071" s="442"/>
      <c r="F3071" s="442"/>
      <c r="G3071" s="442"/>
    </row>
    <row r="3072" spans="3:7">
      <c r="C3072" s="442"/>
      <c r="D3072" s="442"/>
      <c r="E3072" s="442"/>
      <c r="F3072" s="442"/>
      <c r="G3072" s="442"/>
    </row>
    <row r="3073" spans="3:7">
      <c r="C3073" s="442"/>
      <c r="D3073" s="442"/>
      <c r="E3073" s="442"/>
      <c r="F3073" s="442"/>
      <c r="G3073" s="442"/>
    </row>
    <row r="3074" spans="3:7">
      <c r="C3074" s="442"/>
      <c r="D3074" s="442"/>
      <c r="E3074" s="442"/>
      <c r="F3074" s="442"/>
      <c r="G3074" s="442"/>
    </row>
    <row r="3075" spans="3:7">
      <c r="C3075" s="442"/>
      <c r="D3075" s="442"/>
      <c r="E3075" s="442"/>
      <c r="F3075" s="442"/>
      <c r="G3075" s="442"/>
    </row>
    <row r="3076" spans="3:7">
      <c r="C3076" s="442"/>
      <c r="D3076" s="442"/>
      <c r="E3076" s="442"/>
      <c r="F3076" s="442"/>
      <c r="G3076" s="442"/>
    </row>
    <row r="3077" spans="3:7">
      <c r="C3077" s="442"/>
      <c r="D3077" s="442"/>
      <c r="E3077" s="442"/>
      <c r="F3077" s="442"/>
      <c r="G3077" s="442"/>
    </row>
    <row r="3078" spans="3:7">
      <c r="C3078" s="442"/>
      <c r="D3078" s="442"/>
      <c r="E3078" s="442"/>
      <c r="F3078" s="442"/>
      <c r="G3078" s="442"/>
    </row>
    <row r="3079" spans="3:7">
      <c r="C3079" s="442"/>
      <c r="D3079" s="442"/>
      <c r="E3079" s="442"/>
      <c r="F3079" s="442"/>
      <c r="G3079" s="442"/>
    </row>
    <row r="3080" spans="3:7">
      <c r="C3080" s="442"/>
      <c r="D3080" s="442"/>
      <c r="E3080" s="442"/>
      <c r="F3080" s="442"/>
      <c r="G3080" s="442"/>
    </row>
    <row r="3081" spans="3:7">
      <c r="C3081" s="442"/>
      <c r="D3081" s="442"/>
      <c r="E3081" s="442"/>
      <c r="F3081" s="442"/>
      <c r="G3081" s="442"/>
    </row>
    <row r="3082" spans="3:7">
      <c r="C3082" s="442"/>
      <c r="D3082" s="442"/>
      <c r="E3082" s="442"/>
      <c r="F3082" s="442"/>
      <c r="G3082" s="442"/>
    </row>
    <row r="3083" spans="3:7">
      <c r="C3083" s="442"/>
      <c r="D3083" s="442"/>
      <c r="E3083" s="442"/>
      <c r="F3083" s="442"/>
      <c r="G3083" s="442"/>
    </row>
    <row r="3084" spans="3:7">
      <c r="C3084" s="442"/>
      <c r="D3084" s="442"/>
      <c r="E3084" s="442"/>
      <c r="F3084" s="442"/>
      <c r="G3084" s="442"/>
    </row>
    <row r="3085" spans="3:7">
      <c r="C3085" s="442"/>
      <c r="D3085" s="442"/>
      <c r="E3085" s="442"/>
      <c r="F3085" s="442"/>
      <c r="G3085" s="442"/>
    </row>
    <row r="3086" spans="3:7">
      <c r="C3086" s="442"/>
      <c r="D3086" s="442"/>
      <c r="E3086" s="442"/>
      <c r="F3086" s="442"/>
      <c r="G3086" s="442"/>
    </row>
    <row r="3087" spans="3:7">
      <c r="C3087" s="442"/>
      <c r="D3087" s="442"/>
      <c r="E3087" s="442"/>
      <c r="F3087" s="442"/>
      <c r="G3087" s="442"/>
    </row>
    <row r="3088" spans="3:7">
      <c r="C3088" s="442"/>
      <c r="D3088" s="442"/>
      <c r="E3088" s="442"/>
      <c r="F3088" s="442"/>
      <c r="G3088" s="442"/>
    </row>
    <row r="3089" spans="3:7">
      <c r="C3089" s="442"/>
      <c r="D3089" s="442"/>
      <c r="E3089" s="442"/>
      <c r="F3089" s="442"/>
      <c r="G3089" s="442"/>
    </row>
    <row r="3090" spans="3:7">
      <c r="C3090" s="442"/>
      <c r="D3090" s="442"/>
      <c r="E3090" s="442"/>
      <c r="F3090" s="442"/>
      <c r="G3090" s="442"/>
    </row>
    <row r="3091" spans="3:7">
      <c r="C3091" s="442"/>
      <c r="D3091" s="442"/>
      <c r="E3091" s="442"/>
      <c r="F3091" s="442"/>
      <c r="G3091" s="442"/>
    </row>
    <row r="3092" spans="3:7">
      <c r="C3092" s="442"/>
      <c r="D3092" s="442"/>
      <c r="E3092" s="442"/>
      <c r="F3092" s="442"/>
      <c r="G3092" s="442"/>
    </row>
    <row r="3093" spans="3:7">
      <c r="C3093" s="442"/>
      <c r="D3093" s="442"/>
      <c r="E3093" s="442"/>
      <c r="F3093" s="442"/>
      <c r="G3093" s="442"/>
    </row>
    <row r="3094" spans="3:7">
      <c r="C3094" s="442"/>
      <c r="D3094" s="442"/>
      <c r="E3094" s="442"/>
      <c r="F3094" s="442"/>
      <c r="G3094" s="442"/>
    </row>
    <row r="3095" spans="3:7">
      <c r="C3095" s="442"/>
      <c r="D3095" s="442"/>
      <c r="E3095" s="442"/>
      <c r="F3095" s="442"/>
      <c r="G3095" s="442"/>
    </row>
    <row r="3096" spans="3:7">
      <c r="C3096" s="442"/>
      <c r="D3096" s="442"/>
      <c r="E3096" s="442"/>
      <c r="F3096" s="442"/>
      <c r="G3096" s="442"/>
    </row>
    <row r="3097" spans="3:7">
      <c r="C3097" s="442"/>
      <c r="D3097" s="442"/>
      <c r="E3097" s="442"/>
      <c r="F3097" s="442"/>
      <c r="G3097" s="442"/>
    </row>
    <row r="3098" spans="3:7">
      <c r="C3098" s="442"/>
      <c r="D3098" s="442"/>
      <c r="E3098" s="442"/>
      <c r="F3098" s="442"/>
      <c r="G3098" s="442"/>
    </row>
    <row r="3099" spans="3:7">
      <c r="C3099" s="442"/>
      <c r="D3099" s="442"/>
      <c r="E3099" s="442"/>
      <c r="F3099" s="442"/>
      <c r="G3099" s="442"/>
    </row>
    <row r="3100" spans="3:7">
      <c r="C3100" s="442"/>
      <c r="D3100" s="442"/>
      <c r="E3100" s="442"/>
      <c r="F3100" s="442"/>
      <c r="G3100" s="442"/>
    </row>
    <row r="3101" spans="3:7">
      <c r="C3101" s="442"/>
      <c r="D3101" s="442"/>
      <c r="E3101" s="442"/>
      <c r="F3101" s="442"/>
      <c r="G3101" s="442"/>
    </row>
    <row r="3102" spans="3:7">
      <c r="C3102" s="442"/>
      <c r="D3102" s="442"/>
      <c r="E3102" s="442"/>
      <c r="F3102" s="442"/>
      <c r="G3102" s="442"/>
    </row>
    <row r="3103" spans="3:7">
      <c r="C3103" s="442"/>
      <c r="D3103" s="442"/>
      <c r="E3103" s="442"/>
      <c r="F3103" s="442"/>
      <c r="G3103" s="442"/>
    </row>
    <row r="3104" spans="3:7">
      <c r="C3104" s="442"/>
      <c r="D3104" s="442"/>
      <c r="E3104" s="442"/>
      <c r="F3104" s="442"/>
      <c r="G3104" s="442"/>
    </row>
    <row r="3105" spans="3:7">
      <c r="C3105" s="442"/>
      <c r="D3105" s="442"/>
      <c r="E3105" s="442"/>
      <c r="F3105" s="442"/>
      <c r="G3105" s="442"/>
    </row>
    <row r="3106" spans="3:7">
      <c r="C3106" s="442"/>
      <c r="D3106" s="442"/>
      <c r="E3106" s="442"/>
      <c r="F3106" s="442"/>
      <c r="G3106" s="442"/>
    </row>
    <row r="3107" spans="3:7">
      <c r="C3107" s="442"/>
      <c r="D3107" s="442"/>
      <c r="E3107" s="442"/>
      <c r="F3107" s="442"/>
      <c r="G3107" s="442"/>
    </row>
    <row r="3108" spans="3:7">
      <c r="C3108" s="442"/>
      <c r="D3108" s="442"/>
      <c r="E3108" s="442"/>
      <c r="F3108" s="442"/>
      <c r="G3108" s="442"/>
    </row>
    <row r="3109" spans="3:7">
      <c r="C3109" s="442"/>
      <c r="D3109" s="442"/>
      <c r="E3109" s="442"/>
      <c r="F3109" s="442"/>
      <c r="G3109" s="442"/>
    </row>
    <row r="3110" spans="3:7">
      <c r="C3110" s="442"/>
      <c r="D3110" s="442"/>
      <c r="E3110" s="442"/>
      <c r="F3110" s="442"/>
      <c r="G3110" s="442"/>
    </row>
    <row r="3111" spans="3:7">
      <c r="C3111" s="442"/>
      <c r="D3111" s="442"/>
      <c r="E3111" s="442"/>
      <c r="F3111" s="442"/>
      <c r="G3111" s="442"/>
    </row>
    <row r="3112" spans="3:7">
      <c r="C3112" s="442"/>
      <c r="D3112" s="442"/>
      <c r="E3112" s="442"/>
      <c r="F3112" s="442"/>
      <c r="G3112" s="442"/>
    </row>
    <row r="3113" spans="3:7">
      <c r="C3113" s="442"/>
      <c r="D3113" s="442"/>
      <c r="E3113" s="442"/>
      <c r="F3113" s="442"/>
      <c r="G3113" s="442"/>
    </row>
    <row r="3114" spans="3:7">
      <c r="C3114" s="442"/>
      <c r="D3114" s="442"/>
      <c r="E3114" s="442"/>
      <c r="F3114" s="442"/>
      <c r="G3114" s="442"/>
    </row>
    <row r="3115" spans="3:7">
      <c r="C3115" s="442"/>
      <c r="D3115" s="442"/>
      <c r="E3115" s="442"/>
      <c r="F3115" s="442"/>
      <c r="G3115" s="442"/>
    </row>
    <row r="3116" spans="3:7">
      <c r="C3116" s="442"/>
      <c r="D3116" s="442"/>
      <c r="E3116" s="442"/>
      <c r="F3116" s="442"/>
      <c r="G3116" s="442"/>
    </row>
    <row r="3117" spans="3:7">
      <c r="C3117" s="442"/>
      <c r="D3117" s="442"/>
      <c r="E3117" s="442"/>
      <c r="F3117" s="442"/>
      <c r="G3117" s="442"/>
    </row>
    <row r="3118" spans="3:7">
      <c r="C3118" s="442"/>
      <c r="D3118" s="442"/>
      <c r="E3118" s="442"/>
      <c r="F3118" s="442"/>
      <c r="G3118" s="442"/>
    </row>
    <row r="3119" spans="3:7">
      <c r="C3119" s="442"/>
      <c r="D3119" s="442"/>
      <c r="E3119" s="442"/>
      <c r="F3119" s="442"/>
      <c r="G3119" s="442"/>
    </row>
    <row r="3120" spans="3:7">
      <c r="C3120" s="442"/>
      <c r="D3120" s="442"/>
      <c r="E3120" s="442"/>
      <c r="F3120" s="442"/>
      <c r="G3120" s="442"/>
    </row>
    <row r="3121" spans="3:7">
      <c r="C3121" s="442"/>
      <c r="D3121" s="442"/>
      <c r="E3121" s="442"/>
      <c r="F3121" s="442"/>
      <c r="G3121" s="442"/>
    </row>
    <row r="3122" spans="3:7">
      <c r="C3122" s="442"/>
      <c r="D3122" s="442"/>
      <c r="E3122" s="442"/>
      <c r="F3122" s="442"/>
      <c r="G3122" s="442"/>
    </row>
    <row r="3123" spans="3:7">
      <c r="C3123" s="442"/>
      <c r="D3123" s="442"/>
      <c r="E3123" s="442"/>
      <c r="F3123" s="442"/>
      <c r="G3123" s="442"/>
    </row>
    <row r="3124" spans="3:7">
      <c r="C3124" s="442"/>
      <c r="D3124" s="442"/>
      <c r="E3124" s="442"/>
      <c r="F3124" s="442"/>
      <c r="G3124" s="442"/>
    </row>
    <row r="3125" spans="3:7">
      <c r="C3125" s="442"/>
      <c r="D3125" s="442"/>
      <c r="E3125" s="442"/>
      <c r="F3125" s="442"/>
      <c r="G3125" s="442"/>
    </row>
    <row r="3126" spans="3:7">
      <c r="C3126" s="442"/>
      <c r="D3126" s="442"/>
      <c r="E3126" s="442"/>
      <c r="F3126" s="442"/>
      <c r="G3126" s="442"/>
    </row>
    <row r="3127" spans="3:7">
      <c r="C3127" s="442"/>
      <c r="D3127" s="442"/>
      <c r="E3127" s="442"/>
      <c r="F3127" s="442"/>
      <c r="G3127" s="442"/>
    </row>
    <row r="3128" spans="3:7">
      <c r="C3128" s="442"/>
      <c r="D3128" s="442"/>
      <c r="E3128" s="442"/>
      <c r="F3128" s="442"/>
      <c r="G3128" s="442"/>
    </row>
    <row r="3129" spans="3:7">
      <c r="C3129" s="442"/>
      <c r="D3129" s="442"/>
      <c r="E3129" s="442"/>
      <c r="F3129" s="442"/>
      <c r="G3129" s="442"/>
    </row>
    <row r="3130" spans="3:7">
      <c r="C3130" s="442"/>
      <c r="D3130" s="442"/>
      <c r="E3130" s="442"/>
      <c r="F3130" s="442"/>
      <c r="G3130" s="442"/>
    </row>
    <row r="3131" spans="3:7">
      <c r="C3131" s="442"/>
      <c r="D3131" s="442"/>
      <c r="E3131" s="442"/>
      <c r="F3131" s="442"/>
      <c r="G3131" s="442"/>
    </row>
    <row r="3132" spans="3:7">
      <c r="C3132" s="442"/>
      <c r="D3132" s="442"/>
      <c r="E3132" s="442"/>
      <c r="F3132" s="442"/>
      <c r="G3132" s="442"/>
    </row>
    <row r="3133" spans="3:7">
      <c r="C3133" s="442"/>
      <c r="D3133" s="442"/>
      <c r="E3133" s="442"/>
      <c r="F3133" s="442"/>
      <c r="G3133" s="442"/>
    </row>
    <row r="3134" spans="3:7">
      <c r="C3134" s="442"/>
      <c r="D3134" s="442"/>
      <c r="E3134" s="442"/>
      <c r="F3134" s="442"/>
      <c r="G3134" s="442"/>
    </row>
    <row r="3135" spans="3:7">
      <c r="C3135" s="442"/>
      <c r="D3135" s="442"/>
      <c r="E3135" s="442"/>
      <c r="F3135" s="442"/>
      <c r="G3135" s="442"/>
    </row>
    <row r="3136" spans="3:7">
      <c r="C3136" s="442"/>
      <c r="D3136" s="442"/>
      <c r="E3136" s="442"/>
      <c r="F3136" s="442"/>
      <c r="G3136" s="442"/>
    </row>
    <row r="3137" spans="3:7">
      <c r="C3137" s="442"/>
      <c r="D3137" s="442"/>
      <c r="E3137" s="442"/>
      <c r="F3137" s="442"/>
      <c r="G3137" s="442"/>
    </row>
    <row r="3138" spans="3:7">
      <c r="C3138" s="442"/>
      <c r="D3138" s="442"/>
      <c r="E3138" s="442"/>
      <c r="F3138" s="442"/>
      <c r="G3138" s="442"/>
    </row>
    <row r="3139" spans="3:7">
      <c r="C3139" s="442"/>
      <c r="D3139" s="442"/>
      <c r="E3139" s="442"/>
      <c r="F3139" s="442"/>
      <c r="G3139" s="442"/>
    </row>
    <row r="3140" spans="3:7">
      <c r="C3140" s="442"/>
      <c r="D3140" s="442"/>
      <c r="E3140" s="442"/>
      <c r="F3140" s="442"/>
      <c r="G3140" s="442"/>
    </row>
    <row r="3141" spans="3:7">
      <c r="C3141" s="442"/>
      <c r="D3141" s="442"/>
      <c r="E3141" s="442"/>
      <c r="F3141" s="442"/>
      <c r="G3141" s="442"/>
    </row>
    <row r="3142" spans="3:7">
      <c r="C3142" s="442"/>
      <c r="D3142" s="442"/>
      <c r="E3142" s="442"/>
      <c r="F3142" s="442"/>
      <c r="G3142" s="442"/>
    </row>
    <row r="3143" spans="3:7">
      <c r="C3143" s="442"/>
      <c r="D3143" s="442"/>
      <c r="E3143" s="442"/>
      <c r="F3143" s="442"/>
      <c r="G3143" s="442"/>
    </row>
    <row r="3144" spans="3:7">
      <c r="C3144" s="442"/>
      <c r="D3144" s="442"/>
      <c r="E3144" s="442"/>
      <c r="F3144" s="442"/>
      <c r="G3144" s="442"/>
    </row>
    <row r="3145" spans="3:7">
      <c r="C3145" s="442"/>
      <c r="D3145" s="442"/>
      <c r="E3145" s="442"/>
      <c r="F3145" s="442"/>
      <c r="G3145" s="442"/>
    </row>
    <row r="3146" spans="3:7">
      <c r="C3146" s="442"/>
      <c r="D3146" s="442"/>
      <c r="E3146" s="442"/>
      <c r="F3146" s="442"/>
      <c r="G3146" s="442"/>
    </row>
    <row r="3147" spans="3:7">
      <c r="C3147" s="442"/>
      <c r="D3147" s="442"/>
      <c r="E3147" s="442"/>
      <c r="F3147" s="442"/>
      <c r="G3147" s="442"/>
    </row>
    <row r="3148" spans="3:7">
      <c r="C3148" s="442"/>
      <c r="D3148" s="442"/>
      <c r="E3148" s="442"/>
      <c r="F3148" s="442"/>
      <c r="G3148" s="442"/>
    </row>
    <row r="3149" spans="3:7">
      <c r="C3149" s="442"/>
      <c r="D3149" s="442"/>
      <c r="E3149" s="442"/>
      <c r="F3149" s="442"/>
      <c r="G3149" s="442"/>
    </row>
    <row r="3150" spans="3:7">
      <c r="C3150" s="442"/>
      <c r="D3150" s="442"/>
      <c r="E3150" s="442"/>
      <c r="F3150" s="442"/>
      <c r="G3150" s="442"/>
    </row>
    <row r="3151" spans="3:7">
      <c r="C3151" s="442"/>
      <c r="D3151" s="442"/>
      <c r="E3151" s="442"/>
      <c r="F3151" s="442"/>
      <c r="G3151" s="442"/>
    </row>
    <row r="3152" spans="3:7">
      <c r="C3152" s="442"/>
      <c r="D3152" s="442"/>
      <c r="E3152" s="442"/>
      <c r="F3152" s="442"/>
      <c r="G3152" s="442"/>
    </row>
    <row r="3153" spans="3:7">
      <c r="C3153" s="442"/>
      <c r="D3153" s="442"/>
      <c r="E3153" s="442"/>
      <c r="F3153" s="442"/>
      <c r="G3153" s="442"/>
    </row>
    <row r="3154" spans="3:7">
      <c r="C3154" s="442"/>
      <c r="D3154" s="442"/>
      <c r="E3154" s="442"/>
      <c r="F3154" s="442"/>
      <c r="G3154" s="442"/>
    </row>
    <row r="3155" spans="3:7">
      <c r="C3155" s="442"/>
      <c r="D3155" s="442"/>
      <c r="E3155" s="442"/>
      <c r="F3155" s="442"/>
      <c r="G3155" s="442"/>
    </row>
    <row r="3156" spans="3:7">
      <c r="C3156" s="442"/>
      <c r="D3156" s="442"/>
      <c r="E3156" s="442"/>
      <c r="F3156" s="442"/>
      <c r="G3156" s="442"/>
    </row>
    <row r="3157" spans="3:7">
      <c r="C3157" s="442"/>
      <c r="D3157" s="442"/>
      <c r="E3157" s="442"/>
      <c r="F3157" s="442"/>
      <c r="G3157" s="442"/>
    </row>
    <row r="3158" spans="3:7">
      <c r="C3158" s="442"/>
      <c r="D3158" s="442"/>
      <c r="E3158" s="442"/>
      <c r="F3158" s="442"/>
      <c r="G3158" s="442"/>
    </row>
    <row r="3159" spans="3:7">
      <c r="C3159" s="442"/>
      <c r="D3159" s="442"/>
      <c r="E3159" s="442"/>
      <c r="F3159" s="442"/>
      <c r="G3159" s="442"/>
    </row>
    <row r="3160" spans="3:7">
      <c r="C3160" s="442"/>
      <c r="D3160" s="442"/>
      <c r="E3160" s="442"/>
      <c r="F3160" s="442"/>
      <c r="G3160" s="442"/>
    </row>
    <row r="3161" spans="3:7">
      <c r="C3161" s="442"/>
      <c r="D3161" s="442"/>
      <c r="E3161" s="442"/>
      <c r="F3161" s="442"/>
      <c r="G3161" s="442"/>
    </row>
    <row r="3162" spans="3:7">
      <c r="C3162" s="442"/>
      <c r="D3162" s="442"/>
      <c r="E3162" s="442"/>
      <c r="F3162" s="442"/>
      <c r="G3162" s="442"/>
    </row>
    <row r="3163" spans="3:7">
      <c r="C3163" s="442"/>
      <c r="D3163" s="442"/>
      <c r="E3163" s="442"/>
      <c r="F3163" s="442"/>
      <c r="G3163" s="442"/>
    </row>
    <row r="3164" spans="3:7">
      <c r="C3164" s="442"/>
      <c r="D3164" s="442"/>
      <c r="E3164" s="442"/>
      <c r="F3164" s="442"/>
      <c r="G3164" s="442"/>
    </row>
    <row r="3165" spans="3:7">
      <c r="C3165" s="442"/>
      <c r="D3165" s="442"/>
      <c r="E3165" s="442"/>
      <c r="F3165" s="442"/>
      <c r="G3165" s="442"/>
    </row>
    <row r="3166" spans="3:7">
      <c r="C3166" s="442"/>
      <c r="D3166" s="442"/>
      <c r="E3166" s="442"/>
      <c r="F3166" s="442"/>
      <c r="G3166" s="442"/>
    </row>
    <row r="3167" spans="3:7">
      <c r="C3167" s="442"/>
      <c r="D3167" s="442"/>
      <c r="E3167" s="442"/>
      <c r="F3167" s="442"/>
      <c r="G3167" s="442"/>
    </row>
    <row r="3168" spans="3:7">
      <c r="C3168" s="442"/>
      <c r="D3168" s="442"/>
      <c r="E3168" s="442"/>
      <c r="F3168" s="442"/>
      <c r="G3168" s="442"/>
    </row>
    <row r="3169" spans="3:7">
      <c r="C3169" s="442"/>
      <c r="D3169" s="442"/>
      <c r="E3169" s="442"/>
      <c r="F3169" s="442"/>
      <c r="G3169" s="442"/>
    </row>
    <row r="3170" spans="3:7">
      <c r="C3170" s="442"/>
      <c r="D3170" s="442"/>
      <c r="E3170" s="442"/>
      <c r="F3170" s="442"/>
      <c r="G3170" s="442"/>
    </row>
    <row r="3171" spans="3:7">
      <c r="C3171" s="442"/>
      <c r="D3171" s="442"/>
      <c r="E3171" s="442"/>
      <c r="F3171" s="442"/>
      <c r="G3171" s="442"/>
    </row>
    <row r="3172" spans="3:7">
      <c r="C3172" s="442"/>
      <c r="D3172" s="442"/>
      <c r="E3172" s="442"/>
      <c r="F3172" s="442"/>
      <c r="G3172" s="442"/>
    </row>
    <row r="3173" spans="3:7">
      <c r="C3173" s="442"/>
      <c r="D3173" s="442"/>
      <c r="E3173" s="442"/>
      <c r="F3173" s="442"/>
      <c r="G3173" s="442"/>
    </row>
    <row r="3174" spans="3:7">
      <c r="C3174" s="442"/>
      <c r="D3174" s="442"/>
      <c r="E3174" s="442"/>
      <c r="F3174" s="442"/>
      <c r="G3174" s="442"/>
    </row>
    <row r="3175" spans="3:7">
      <c r="C3175" s="442"/>
      <c r="D3175" s="442"/>
      <c r="E3175" s="442"/>
      <c r="F3175" s="442"/>
      <c r="G3175" s="442"/>
    </row>
    <row r="3176" spans="3:7">
      <c r="C3176" s="442"/>
      <c r="D3176" s="442"/>
      <c r="E3176" s="442"/>
      <c r="F3176" s="442"/>
      <c r="G3176" s="442"/>
    </row>
    <row r="3177" spans="3:7">
      <c r="C3177" s="442"/>
      <c r="D3177" s="442"/>
      <c r="E3177" s="442"/>
      <c r="F3177" s="442"/>
      <c r="G3177" s="442"/>
    </row>
    <row r="3178" spans="3:7">
      <c r="C3178" s="442"/>
      <c r="D3178" s="442"/>
      <c r="E3178" s="442"/>
      <c r="F3178" s="442"/>
      <c r="G3178" s="442"/>
    </row>
    <row r="3179" spans="3:7">
      <c r="C3179" s="442"/>
      <c r="D3179" s="442"/>
      <c r="E3179" s="442"/>
      <c r="F3179" s="442"/>
      <c r="G3179" s="442"/>
    </row>
    <row r="3180" spans="3:7">
      <c r="C3180" s="442"/>
      <c r="D3180" s="442"/>
      <c r="E3180" s="442"/>
      <c r="F3180" s="442"/>
      <c r="G3180" s="442"/>
    </row>
    <row r="3181" spans="3:7">
      <c r="C3181" s="442"/>
      <c r="D3181" s="442"/>
      <c r="E3181" s="442"/>
      <c r="F3181" s="442"/>
      <c r="G3181" s="442"/>
    </row>
    <row r="3182" spans="3:7">
      <c r="C3182" s="442"/>
      <c r="D3182" s="442"/>
      <c r="E3182" s="442"/>
      <c r="F3182" s="442"/>
      <c r="G3182" s="442"/>
    </row>
    <row r="3183" spans="3:7">
      <c r="C3183" s="442"/>
      <c r="D3183" s="442"/>
      <c r="E3183" s="442"/>
      <c r="F3183" s="442"/>
      <c r="G3183" s="442"/>
    </row>
    <row r="3184" spans="3:7">
      <c r="C3184" s="442"/>
      <c r="D3184" s="442"/>
      <c r="E3184" s="442"/>
      <c r="F3184" s="442"/>
      <c r="G3184" s="442"/>
    </row>
    <row r="3185" spans="3:7">
      <c r="C3185" s="442"/>
      <c r="D3185" s="442"/>
      <c r="E3185" s="442"/>
      <c r="F3185" s="442"/>
      <c r="G3185" s="442"/>
    </row>
    <row r="3186" spans="3:7">
      <c r="C3186" s="442"/>
      <c r="D3186" s="442"/>
      <c r="E3186" s="442"/>
      <c r="F3186" s="442"/>
      <c r="G3186" s="442"/>
    </row>
    <row r="3187" spans="3:7">
      <c r="C3187" s="442"/>
      <c r="D3187" s="442"/>
      <c r="E3187" s="442"/>
      <c r="F3187" s="442"/>
      <c r="G3187" s="442"/>
    </row>
    <row r="3188" spans="3:7">
      <c r="C3188" s="442"/>
      <c r="D3188" s="442"/>
      <c r="E3188" s="442"/>
      <c r="F3188" s="442"/>
      <c r="G3188" s="442"/>
    </row>
    <row r="3189" spans="3:7">
      <c r="C3189" s="442"/>
      <c r="D3189" s="442"/>
      <c r="E3189" s="442"/>
      <c r="F3189" s="442"/>
      <c r="G3189" s="442"/>
    </row>
    <row r="3190" spans="3:7">
      <c r="C3190" s="442"/>
      <c r="D3190" s="442"/>
      <c r="E3190" s="442"/>
      <c r="F3190" s="442"/>
      <c r="G3190" s="442"/>
    </row>
    <row r="3191" spans="3:7">
      <c r="C3191" s="442"/>
      <c r="D3191" s="442"/>
      <c r="E3191" s="442"/>
      <c r="F3191" s="442"/>
      <c r="G3191" s="442"/>
    </row>
    <row r="3192" spans="3:7">
      <c r="C3192" s="442"/>
      <c r="D3192" s="442"/>
      <c r="E3192" s="442"/>
      <c r="F3192" s="442"/>
      <c r="G3192" s="442"/>
    </row>
    <row r="3193" spans="3:7">
      <c r="C3193" s="442"/>
      <c r="D3193" s="442"/>
      <c r="E3193" s="442"/>
      <c r="F3193" s="442"/>
      <c r="G3193" s="442"/>
    </row>
    <row r="3194" spans="3:7">
      <c r="C3194" s="442"/>
      <c r="D3194" s="442"/>
      <c r="E3194" s="442"/>
      <c r="F3194" s="442"/>
      <c r="G3194" s="442"/>
    </row>
    <row r="3195" spans="3:7">
      <c r="C3195" s="442"/>
      <c r="D3195" s="442"/>
      <c r="E3195" s="442"/>
      <c r="F3195" s="442"/>
      <c r="G3195" s="442"/>
    </row>
  </sheetData>
  <mergeCells count="235">
    <mergeCell ref="G12:G13"/>
    <mergeCell ref="H12:H13"/>
    <mergeCell ref="A58:H58"/>
    <mergeCell ref="B60:H60"/>
    <mergeCell ref="A130:F130"/>
    <mergeCell ref="A138:F138"/>
    <mergeCell ref="A6:H6"/>
    <mergeCell ref="A7:H7"/>
    <mergeCell ref="B9:G9"/>
    <mergeCell ref="A10:H10"/>
    <mergeCell ref="E11:H11"/>
    <mergeCell ref="A12:A13"/>
    <mergeCell ref="B12:B13"/>
    <mergeCell ref="C12:C13"/>
    <mergeCell ref="D12:E12"/>
    <mergeCell ref="F12:F13"/>
    <mergeCell ref="C161:D161"/>
    <mergeCell ref="E161:F161"/>
    <mergeCell ref="G161:H161"/>
    <mergeCell ref="C162:H162"/>
    <mergeCell ref="C163:H163"/>
    <mergeCell ref="C164:D164"/>
    <mergeCell ref="E164:F164"/>
    <mergeCell ref="G164:H164"/>
    <mergeCell ref="A145:F145"/>
    <mergeCell ref="B155:F155"/>
    <mergeCell ref="B156:H156"/>
    <mergeCell ref="C160:D160"/>
    <mergeCell ref="E160:F160"/>
    <mergeCell ref="G160:H160"/>
    <mergeCell ref="C167:D167"/>
    <mergeCell ref="E167:F167"/>
    <mergeCell ref="G167:H167"/>
    <mergeCell ref="C168:D168"/>
    <mergeCell ref="E168:F168"/>
    <mergeCell ref="G168:H168"/>
    <mergeCell ref="C165:D165"/>
    <mergeCell ref="E165:F165"/>
    <mergeCell ref="G165:H165"/>
    <mergeCell ref="C166:D166"/>
    <mergeCell ref="E166:F166"/>
    <mergeCell ref="G166:H166"/>
    <mergeCell ref="C171:D171"/>
    <mergeCell ref="E171:F171"/>
    <mergeCell ref="G171:H171"/>
    <mergeCell ref="C172:D172"/>
    <mergeCell ref="E172:F172"/>
    <mergeCell ref="G172:H172"/>
    <mergeCell ref="C169:D169"/>
    <mergeCell ref="E169:F169"/>
    <mergeCell ref="G169:H169"/>
    <mergeCell ref="C170:D170"/>
    <mergeCell ref="E170:F170"/>
    <mergeCell ref="G170:H170"/>
    <mergeCell ref="C175:D175"/>
    <mergeCell ref="E175:F175"/>
    <mergeCell ref="G175:H175"/>
    <mergeCell ref="C176:D176"/>
    <mergeCell ref="E176:F176"/>
    <mergeCell ref="G176:H176"/>
    <mergeCell ref="C173:D173"/>
    <mergeCell ref="E173:F173"/>
    <mergeCell ref="G173:H173"/>
    <mergeCell ref="C174:D174"/>
    <mergeCell ref="E174:F174"/>
    <mergeCell ref="G174:H174"/>
    <mergeCell ref="C179:H179"/>
    <mergeCell ref="C180:D180"/>
    <mergeCell ref="E180:F180"/>
    <mergeCell ref="G180:H180"/>
    <mergeCell ref="C181:D181"/>
    <mergeCell ref="E181:F181"/>
    <mergeCell ref="G181:H181"/>
    <mergeCell ref="C177:D177"/>
    <mergeCell ref="E177:F177"/>
    <mergeCell ref="G177:H177"/>
    <mergeCell ref="C178:D178"/>
    <mergeCell ref="E178:F178"/>
    <mergeCell ref="G178:H178"/>
    <mergeCell ref="C186:D186"/>
    <mergeCell ref="E186:F186"/>
    <mergeCell ref="G186:H186"/>
    <mergeCell ref="C187:D187"/>
    <mergeCell ref="E187:F187"/>
    <mergeCell ref="G187:H187"/>
    <mergeCell ref="C182:H182"/>
    <mergeCell ref="C183:H183"/>
    <mergeCell ref="C184:D184"/>
    <mergeCell ref="E184:F184"/>
    <mergeCell ref="G184:H184"/>
    <mergeCell ref="C185:D185"/>
    <mergeCell ref="E185:F185"/>
    <mergeCell ref="G185:H185"/>
    <mergeCell ref="C190:H190"/>
    <mergeCell ref="C191:D191"/>
    <mergeCell ref="E191:F191"/>
    <mergeCell ref="G191:H191"/>
    <mergeCell ref="C192:D192"/>
    <mergeCell ref="E192:F192"/>
    <mergeCell ref="G192:H192"/>
    <mergeCell ref="C188:D188"/>
    <mergeCell ref="E188:F188"/>
    <mergeCell ref="G188:H188"/>
    <mergeCell ref="C189:D189"/>
    <mergeCell ref="E189:F189"/>
    <mergeCell ref="G189:H189"/>
    <mergeCell ref="C197:D197"/>
    <mergeCell ref="E197:F197"/>
    <mergeCell ref="G197:H197"/>
    <mergeCell ref="C198:D198"/>
    <mergeCell ref="E198:F198"/>
    <mergeCell ref="G198:H198"/>
    <mergeCell ref="C193:H193"/>
    <mergeCell ref="C194:H194"/>
    <mergeCell ref="C195:D195"/>
    <mergeCell ref="E195:F195"/>
    <mergeCell ref="G195:H195"/>
    <mergeCell ref="C196:D196"/>
    <mergeCell ref="E196:F196"/>
    <mergeCell ref="G196:H196"/>
    <mergeCell ref="C201:H201"/>
    <mergeCell ref="C202:D202"/>
    <mergeCell ref="E202:F202"/>
    <mergeCell ref="G202:H202"/>
    <mergeCell ref="C203:D203"/>
    <mergeCell ref="E203:F203"/>
    <mergeCell ref="G203:H203"/>
    <mergeCell ref="C199:D199"/>
    <mergeCell ref="E199:F199"/>
    <mergeCell ref="G199:H199"/>
    <mergeCell ref="C200:D200"/>
    <mergeCell ref="E200:F200"/>
    <mergeCell ref="G200:H200"/>
    <mergeCell ref="C208:D208"/>
    <mergeCell ref="E208:F208"/>
    <mergeCell ref="G208:H208"/>
    <mergeCell ref="C209:D209"/>
    <mergeCell ref="E209:F209"/>
    <mergeCell ref="G209:H209"/>
    <mergeCell ref="C204:H204"/>
    <mergeCell ref="C205:H205"/>
    <mergeCell ref="C206:D206"/>
    <mergeCell ref="E206:F206"/>
    <mergeCell ref="G206:H206"/>
    <mergeCell ref="C207:D207"/>
    <mergeCell ref="E207:F207"/>
    <mergeCell ref="G207:H207"/>
    <mergeCell ref="C212:H212"/>
    <mergeCell ref="C213:D213"/>
    <mergeCell ref="E213:F213"/>
    <mergeCell ref="G213:H213"/>
    <mergeCell ref="C214:D214"/>
    <mergeCell ref="E214:F214"/>
    <mergeCell ref="G214:H214"/>
    <mergeCell ref="C210:D210"/>
    <mergeCell ref="E210:F210"/>
    <mergeCell ref="G210:H210"/>
    <mergeCell ref="C211:D211"/>
    <mergeCell ref="E211:F211"/>
    <mergeCell ref="G211:H211"/>
    <mergeCell ref="C219:D219"/>
    <mergeCell ref="E219:F219"/>
    <mergeCell ref="G219:H219"/>
    <mergeCell ref="C220:D220"/>
    <mergeCell ref="E220:F220"/>
    <mergeCell ref="G220:H220"/>
    <mergeCell ref="C215:H215"/>
    <mergeCell ref="C216:D216"/>
    <mergeCell ref="E216:F216"/>
    <mergeCell ref="G216:H216"/>
    <mergeCell ref="C217:H217"/>
    <mergeCell ref="C218:D218"/>
    <mergeCell ref="E218:F218"/>
    <mergeCell ref="G218:H218"/>
    <mergeCell ref="C223:H223"/>
    <mergeCell ref="C224:D224"/>
    <mergeCell ref="E224:F224"/>
    <mergeCell ref="G224:H224"/>
    <mergeCell ref="C225:D225"/>
    <mergeCell ref="E225:F225"/>
    <mergeCell ref="G225:H225"/>
    <mergeCell ref="C221:D221"/>
    <mergeCell ref="E221:F221"/>
    <mergeCell ref="G221:H221"/>
    <mergeCell ref="C222:D222"/>
    <mergeCell ref="E222:F222"/>
    <mergeCell ref="G222:H222"/>
    <mergeCell ref="C229:H229"/>
    <mergeCell ref="C230:D230"/>
    <mergeCell ref="E230:F230"/>
    <mergeCell ref="G230:H230"/>
    <mergeCell ref="C231:D231"/>
    <mergeCell ref="E231:F231"/>
    <mergeCell ref="G231:H231"/>
    <mergeCell ref="C226:H226"/>
    <mergeCell ref="C227:D227"/>
    <mergeCell ref="E227:F227"/>
    <mergeCell ref="G227:H227"/>
    <mergeCell ref="C228:D228"/>
    <mergeCell ref="E228:F228"/>
    <mergeCell ref="G228:H228"/>
    <mergeCell ref="B256:D256"/>
    <mergeCell ref="E256:F256"/>
    <mergeCell ref="A258:A259"/>
    <mergeCell ref="B258:B259"/>
    <mergeCell ref="C258:C259"/>
    <mergeCell ref="D258:E258"/>
    <mergeCell ref="F258:F259"/>
    <mergeCell ref="B233:H233"/>
    <mergeCell ref="B235:F235"/>
    <mergeCell ref="A237:A238"/>
    <mergeCell ref="B237:B238"/>
    <mergeCell ref="C237:C238"/>
    <mergeCell ref="D237:D238"/>
    <mergeCell ref="E237:E238"/>
    <mergeCell ref="F237:F238"/>
    <mergeCell ref="G237:G238"/>
    <mergeCell ref="H237:H238"/>
    <mergeCell ref="A353:H353"/>
    <mergeCell ref="G322:G323"/>
    <mergeCell ref="H322:H323"/>
    <mergeCell ref="B345:G345"/>
    <mergeCell ref="E346:G346"/>
    <mergeCell ref="E347:G347"/>
    <mergeCell ref="E348:G348"/>
    <mergeCell ref="G258:G259"/>
    <mergeCell ref="H258:H259"/>
    <mergeCell ref="A288:F288"/>
    <mergeCell ref="A308:H308"/>
    <mergeCell ref="A314:H314"/>
    <mergeCell ref="A322:A323"/>
    <mergeCell ref="B322:B323"/>
    <mergeCell ref="C322:C323"/>
    <mergeCell ref="D322:E322"/>
    <mergeCell ref="F322:F32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6" orientation="portrait" r:id="rId1"/>
  <rowBreaks count="6" manualBreakCount="6">
    <brk id="64" max="7" man="1"/>
    <brk id="124" max="7" man="1"/>
    <brk id="181" max="7" man="1"/>
    <brk id="233" max="7" man="1"/>
    <brk id="287" max="7" man="1"/>
    <brk id="343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EACD-EFDA-41A1-AB33-9CAA0BF9DE8A}">
  <sheetPr>
    <tabColor rgb="FFFFFF00"/>
  </sheetPr>
  <dimension ref="A1:H213"/>
  <sheetViews>
    <sheetView view="pageBreakPreview" zoomScaleNormal="100" zoomScaleSheetLayoutView="100" workbookViewId="0">
      <selection activeCell="B7" sqref="B7:F7"/>
    </sheetView>
  </sheetViews>
  <sheetFormatPr defaultColWidth="0" defaultRowHeight="15"/>
  <cols>
    <col min="1" max="1" width="5.5703125" style="572" customWidth="1"/>
    <col min="2" max="2" width="50.28515625" style="572" customWidth="1"/>
    <col min="3" max="3" width="7.28515625" style="572" customWidth="1"/>
    <col min="4" max="4" width="15" style="572" customWidth="1"/>
    <col min="5" max="5" width="15.42578125" style="572" customWidth="1"/>
    <col min="6" max="6" width="14.140625" style="572" customWidth="1"/>
    <col min="7" max="7" width="12.140625" style="572" customWidth="1"/>
    <col min="8" max="251" width="9.140625" style="572" customWidth="1"/>
    <col min="252" max="252" width="5.5703125" style="572" customWidth="1"/>
    <col min="253" max="253" width="42.7109375" style="572" customWidth="1"/>
    <col min="254" max="254" width="6.42578125" style="572" customWidth="1"/>
    <col min="255" max="255" width="15" style="572" customWidth="1"/>
    <col min="256" max="256" width="0" style="572" hidden="1"/>
    <col min="257" max="257" width="5.5703125" style="572" customWidth="1"/>
    <col min="258" max="258" width="50.28515625" style="572" customWidth="1"/>
    <col min="259" max="259" width="7.28515625" style="572" customWidth="1"/>
    <col min="260" max="260" width="15" style="572" customWidth="1"/>
    <col min="261" max="261" width="15.42578125" style="572" customWidth="1"/>
    <col min="262" max="262" width="14.140625" style="572" customWidth="1"/>
    <col min="263" max="263" width="12.140625" style="572" customWidth="1"/>
    <col min="264" max="507" width="9.140625" style="572" customWidth="1"/>
    <col min="508" max="508" width="5.5703125" style="572" customWidth="1"/>
    <col min="509" max="509" width="42.7109375" style="572" customWidth="1"/>
    <col min="510" max="510" width="6.42578125" style="572" customWidth="1"/>
    <col min="511" max="511" width="15" style="572" customWidth="1"/>
    <col min="512" max="512" width="0" style="572" hidden="1"/>
    <col min="513" max="513" width="5.5703125" style="572" customWidth="1"/>
    <col min="514" max="514" width="50.28515625" style="572" customWidth="1"/>
    <col min="515" max="515" width="7.28515625" style="572" customWidth="1"/>
    <col min="516" max="516" width="15" style="572" customWidth="1"/>
    <col min="517" max="517" width="15.42578125" style="572" customWidth="1"/>
    <col min="518" max="518" width="14.140625" style="572" customWidth="1"/>
    <col min="519" max="519" width="12.140625" style="572" customWidth="1"/>
    <col min="520" max="763" width="9.140625" style="572" customWidth="1"/>
    <col min="764" max="764" width="5.5703125" style="572" customWidth="1"/>
    <col min="765" max="765" width="42.7109375" style="572" customWidth="1"/>
    <col min="766" max="766" width="6.42578125" style="572" customWidth="1"/>
    <col min="767" max="767" width="15" style="572" customWidth="1"/>
    <col min="768" max="768" width="0" style="572" hidden="1"/>
    <col min="769" max="769" width="5.5703125" style="572" customWidth="1"/>
    <col min="770" max="770" width="50.28515625" style="572" customWidth="1"/>
    <col min="771" max="771" width="7.28515625" style="572" customWidth="1"/>
    <col min="772" max="772" width="15" style="572" customWidth="1"/>
    <col min="773" max="773" width="15.42578125" style="572" customWidth="1"/>
    <col min="774" max="774" width="14.140625" style="572" customWidth="1"/>
    <col min="775" max="775" width="12.140625" style="572" customWidth="1"/>
    <col min="776" max="1019" width="9.140625" style="572" customWidth="1"/>
    <col min="1020" max="1020" width="5.5703125" style="572" customWidth="1"/>
    <col min="1021" max="1021" width="42.7109375" style="572" customWidth="1"/>
    <col min="1022" max="1022" width="6.42578125" style="572" customWidth="1"/>
    <col min="1023" max="1023" width="15" style="572" customWidth="1"/>
    <col min="1024" max="1024" width="0" style="572" hidden="1"/>
    <col min="1025" max="1025" width="5.5703125" style="572" customWidth="1"/>
    <col min="1026" max="1026" width="50.28515625" style="572" customWidth="1"/>
    <col min="1027" max="1027" width="7.28515625" style="572" customWidth="1"/>
    <col min="1028" max="1028" width="15" style="572" customWidth="1"/>
    <col min="1029" max="1029" width="15.42578125" style="572" customWidth="1"/>
    <col min="1030" max="1030" width="14.140625" style="572" customWidth="1"/>
    <col min="1031" max="1031" width="12.140625" style="572" customWidth="1"/>
    <col min="1032" max="1275" width="9.140625" style="572" customWidth="1"/>
    <col min="1276" max="1276" width="5.5703125" style="572" customWidth="1"/>
    <col min="1277" max="1277" width="42.7109375" style="572" customWidth="1"/>
    <col min="1278" max="1278" width="6.42578125" style="572" customWidth="1"/>
    <col min="1279" max="1279" width="15" style="572" customWidth="1"/>
    <col min="1280" max="1280" width="0" style="572" hidden="1"/>
    <col min="1281" max="1281" width="5.5703125" style="572" customWidth="1"/>
    <col min="1282" max="1282" width="50.28515625" style="572" customWidth="1"/>
    <col min="1283" max="1283" width="7.28515625" style="572" customWidth="1"/>
    <col min="1284" max="1284" width="15" style="572" customWidth="1"/>
    <col min="1285" max="1285" width="15.42578125" style="572" customWidth="1"/>
    <col min="1286" max="1286" width="14.140625" style="572" customWidth="1"/>
    <col min="1287" max="1287" width="12.140625" style="572" customWidth="1"/>
    <col min="1288" max="1531" width="9.140625" style="572" customWidth="1"/>
    <col min="1532" max="1532" width="5.5703125" style="572" customWidth="1"/>
    <col min="1533" max="1533" width="42.7109375" style="572" customWidth="1"/>
    <col min="1534" max="1534" width="6.42578125" style="572" customWidth="1"/>
    <col min="1535" max="1535" width="15" style="572" customWidth="1"/>
    <col min="1536" max="1536" width="0" style="572" hidden="1"/>
    <col min="1537" max="1537" width="5.5703125" style="572" customWidth="1"/>
    <col min="1538" max="1538" width="50.28515625" style="572" customWidth="1"/>
    <col min="1539" max="1539" width="7.28515625" style="572" customWidth="1"/>
    <col min="1540" max="1540" width="15" style="572" customWidth="1"/>
    <col min="1541" max="1541" width="15.42578125" style="572" customWidth="1"/>
    <col min="1542" max="1542" width="14.140625" style="572" customWidth="1"/>
    <col min="1543" max="1543" width="12.140625" style="572" customWidth="1"/>
    <col min="1544" max="1787" width="9.140625" style="572" customWidth="1"/>
    <col min="1788" max="1788" width="5.5703125" style="572" customWidth="1"/>
    <col min="1789" max="1789" width="42.7109375" style="572" customWidth="1"/>
    <col min="1790" max="1790" width="6.42578125" style="572" customWidth="1"/>
    <col min="1791" max="1791" width="15" style="572" customWidth="1"/>
    <col min="1792" max="1792" width="0" style="572" hidden="1"/>
    <col min="1793" max="1793" width="5.5703125" style="572" customWidth="1"/>
    <col min="1794" max="1794" width="50.28515625" style="572" customWidth="1"/>
    <col min="1795" max="1795" width="7.28515625" style="572" customWidth="1"/>
    <col min="1796" max="1796" width="15" style="572" customWidth="1"/>
    <col min="1797" max="1797" width="15.42578125" style="572" customWidth="1"/>
    <col min="1798" max="1798" width="14.140625" style="572" customWidth="1"/>
    <col min="1799" max="1799" width="12.140625" style="572" customWidth="1"/>
    <col min="1800" max="2043" width="9.140625" style="572" customWidth="1"/>
    <col min="2044" max="2044" width="5.5703125" style="572" customWidth="1"/>
    <col min="2045" max="2045" width="42.7109375" style="572" customWidth="1"/>
    <col min="2046" max="2046" width="6.42578125" style="572" customWidth="1"/>
    <col min="2047" max="2047" width="15" style="572" customWidth="1"/>
    <col min="2048" max="2048" width="0" style="572" hidden="1"/>
    <col min="2049" max="2049" width="5.5703125" style="572" customWidth="1"/>
    <col min="2050" max="2050" width="50.28515625" style="572" customWidth="1"/>
    <col min="2051" max="2051" width="7.28515625" style="572" customWidth="1"/>
    <col min="2052" max="2052" width="15" style="572" customWidth="1"/>
    <col min="2053" max="2053" width="15.42578125" style="572" customWidth="1"/>
    <col min="2054" max="2054" width="14.140625" style="572" customWidth="1"/>
    <col min="2055" max="2055" width="12.140625" style="572" customWidth="1"/>
    <col min="2056" max="2299" width="9.140625" style="572" customWidth="1"/>
    <col min="2300" max="2300" width="5.5703125" style="572" customWidth="1"/>
    <col min="2301" max="2301" width="42.7109375" style="572" customWidth="1"/>
    <col min="2302" max="2302" width="6.42578125" style="572" customWidth="1"/>
    <col min="2303" max="2303" width="15" style="572" customWidth="1"/>
    <col min="2304" max="2304" width="0" style="572" hidden="1"/>
    <col min="2305" max="2305" width="5.5703125" style="572" customWidth="1"/>
    <col min="2306" max="2306" width="50.28515625" style="572" customWidth="1"/>
    <col min="2307" max="2307" width="7.28515625" style="572" customWidth="1"/>
    <col min="2308" max="2308" width="15" style="572" customWidth="1"/>
    <col min="2309" max="2309" width="15.42578125" style="572" customWidth="1"/>
    <col min="2310" max="2310" width="14.140625" style="572" customWidth="1"/>
    <col min="2311" max="2311" width="12.140625" style="572" customWidth="1"/>
    <col min="2312" max="2555" width="9.140625" style="572" customWidth="1"/>
    <col min="2556" max="2556" width="5.5703125" style="572" customWidth="1"/>
    <col min="2557" max="2557" width="42.7109375" style="572" customWidth="1"/>
    <col min="2558" max="2558" width="6.42578125" style="572" customWidth="1"/>
    <col min="2559" max="2559" width="15" style="572" customWidth="1"/>
    <col min="2560" max="2560" width="0" style="572" hidden="1"/>
    <col min="2561" max="2561" width="5.5703125" style="572" customWidth="1"/>
    <col min="2562" max="2562" width="50.28515625" style="572" customWidth="1"/>
    <col min="2563" max="2563" width="7.28515625" style="572" customWidth="1"/>
    <col min="2564" max="2564" width="15" style="572" customWidth="1"/>
    <col min="2565" max="2565" width="15.42578125" style="572" customWidth="1"/>
    <col min="2566" max="2566" width="14.140625" style="572" customWidth="1"/>
    <col min="2567" max="2567" width="12.140625" style="572" customWidth="1"/>
    <col min="2568" max="2811" width="9.140625" style="572" customWidth="1"/>
    <col min="2812" max="2812" width="5.5703125" style="572" customWidth="1"/>
    <col min="2813" max="2813" width="42.7109375" style="572" customWidth="1"/>
    <col min="2814" max="2814" width="6.42578125" style="572" customWidth="1"/>
    <col min="2815" max="2815" width="15" style="572" customWidth="1"/>
    <col min="2816" max="2816" width="0" style="572" hidden="1"/>
    <col min="2817" max="2817" width="5.5703125" style="572" customWidth="1"/>
    <col min="2818" max="2818" width="50.28515625" style="572" customWidth="1"/>
    <col min="2819" max="2819" width="7.28515625" style="572" customWidth="1"/>
    <col min="2820" max="2820" width="15" style="572" customWidth="1"/>
    <col min="2821" max="2821" width="15.42578125" style="572" customWidth="1"/>
    <col min="2822" max="2822" width="14.140625" style="572" customWidth="1"/>
    <col min="2823" max="2823" width="12.140625" style="572" customWidth="1"/>
    <col min="2824" max="3067" width="9.140625" style="572" customWidth="1"/>
    <col min="3068" max="3068" width="5.5703125" style="572" customWidth="1"/>
    <col min="3069" max="3069" width="42.7109375" style="572" customWidth="1"/>
    <col min="3070" max="3070" width="6.42578125" style="572" customWidth="1"/>
    <col min="3071" max="3071" width="15" style="572" customWidth="1"/>
    <col min="3072" max="3072" width="0" style="572" hidden="1"/>
    <col min="3073" max="3073" width="5.5703125" style="572" customWidth="1"/>
    <col min="3074" max="3074" width="50.28515625" style="572" customWidth="1"/>
    <col min="3075" max="3075" width="7.28515625" style="572" customWidth="1"/>
    <col min="3076" max="3076" width="15" style="572" customWidth="1"/>
    <col min="3077" max="3077" width="15.42578125" style="572" customWidth="1"/>
    <col min="3078" max="3078" width="14.140625" style="572" customWidth="1"/>
    <col min="3079" max="3079" width="12.140625" style="572" customWidth="1"/>
    <col min="3080" max="3323" width="9.140625" style="572" customWidth="1"/>
    <col min="3324" max="3324" width="5.5703125" style="572" customWidth="1"/>
    <col min="3325" max="3325" width="42.7109375" style="572" customWidth="1"/>
    <col min="3326" max="3326" width="6.42578125" style="572" customWidth="1"/>
    <col min="3327" max="3327" width="15" style="572" customWidth="1"/>
    <col min="3328" max="3328" width="0" style="572" hidden="1"/>
    <col min="3329" max="3329" width="5.5703125" style="572" customWidth="1"/>
    <col min="3330" max="3330" width="50.28515625" style="572" customWidth="1"/>
    <col min="3331" max="3331" width="7.28515625" style="572" customWidth="1"/>
    <col min="3332" max="3332" width="15" style="572" customWidth="1"/>
    <col min="3333" max="3333" width="15.42578125" style="572" customWidth="1"/>
    <col min="3334" max="3334" width="14.140625" style="572" customWidth="1"/>
    <col min="3335" max="3335" width="12.140625" style="572" customWidth="1"/>
    <col min="3336" max="3579" width="9.140625" style="572" customWidth="1"/>
    <col min="3580" max="3580" width="5.5703125" style="572" customWidth="1"/>
    <col min="3581" max="3581" width="42.7109375" style="572" customWidth="1"/>
    <col min="3582" max="3582" width="6.42578125" style="572" customWidth="1"/>
    <col min="3583" max="3583" width="15" style="572" customWidth="1"/>
    <col min="3584" max="3584" width="0" style="572" hidden="1"/>
    <col min="3585" max="3585" width="5.5703125" style="572" customWidth="1"/>
    <col min="3586" max="3586" width="50.28515625" style="572" customWidth="1"/>
    <col min="3587" max="3587" width="7.28515625" style="572" customWidth="1"/>
    <col min="3588" max="3588" width="15" style="572" customWidth="1"/>
    <col min="3589" max="3589" width="15.42578125" style="572" customWidth="1"/>
    <col min="3590" max="3590" width="14.140625" style="572" customWidth="1"/>
    <col min="3591" max="3591" width="12.140625" style="572" customWidth="1"/>
    <col min="3592" max="3835" width="9.140625" style="572" customWidth="1"/>
    <col min="3836" max="3836" width="5.5703125" style="572" customWidth="1"/>
    <col min="3837" max="3837" width="42.7109375" style="572" customWidth="1"/>
    <col min="3838" max="3838" width="6.42578125" style="572" customWidth="1"/>
    <col min="3839" max="3839" width="15" style="572" customWidth="1"/>
    <col min="3840" max="3840" width="0" style="572" hidden="1"/>
    <col min="3841" max="3841" width="5.5703125" style="572" customWidth="1"/>
    <col min="3842" max="3842" width="50.28515625" style="572" customWidth="1"/>
    <col min="3843" max="3843" width="7.28515625" style="572" customWidth="1"/>
    <col min="3844" max="3844" width="15" style="572" customWidth="1"/>
    <col min="3845" max="3845" width="15.42578125" style="572" customWidth="1"/>
    <col min="3846" max="3846" width="14.140625" style="572" customWidth="1"/>
    <col min="3847" max="3847" width="12.140625" style="572" customWidth="1"/>
    <col min="3848" max="4091" width="9.140625" style="572" customWidth="1"/>
    <col min="4092" max="4092" width="5.5703125" style="572" customWidth="1"/>
    <col min="4093" max="4093" width="42.7109375" style="572" customWidth="1"/>
    <col min="4094" max="4094" width="6.42578125" style="572" customWidth="1"/>
    <col min="4095" max="4095" width="15" style="572" customWidth="1"/>
    <col min="4096" max="4096" width="0" style="572" hidden="1"/>
    <col min="4097" max="4097" width="5.5703125" style="572" customWidth="1"/>
    <col min="4098" max="4098" width="50.28515625" style="572" customWidth="1"/>
    <col min="4099" max="4099" width="7.28515625" style="572" customWidth="1"/>
    <col min="4100" max="4100" width="15" style="572" customWidth="1"/>
    <col min="4101" max="4101" width="15.42578125" style="572" customWidth="1"/>
    <col min="4102" max="4102" width="14.140625" style="572" customWidth="1"/>
    <col min="4103" max="4103" width="12.140625" style="572" customWidth="1"/>
    <col min="4104" max="4347" width="9.140625" style="572" customWidth="1"/>
    <col min="4348" max="4348" width="5.5703125" style="572" customWidth="1"/>
    <col min="4349" max="4349" width="42.7109375" style="572" customWidth="1"/>
    <col min="4350" max="4350" width="6.42578125" style="572" customWidth="1"/>
    <col min="4351" max="4351" width="15" style="572" customWidth="1"/>
    <col min="4352" max="4352" width="0" style="572" hidden="1"/>
    <col min="4353" max="4353" width="5.5703125" style="572" customWidth="1"/>
    <col min="4354" max="4354" width="50.28515625" style="572" customWidth="1"/>
    <col min="4355" max="4355" width="7.28515625" style="572" customWidth="1"/>
    <col min="4356" max="4356" width="15" style="572" customWidth="1"/>
    <col min="4357" max="4357" width="15.42578125" style="572" customWidth="1"/>
    <col min="4358" max="4358" width="14.140625" style="572" customWidth="1"/>
    <col min="4359" max="4359" width="12.140625" style="572" customWidth="1"/>
    <col min="4360" max="4603" width="9.140625" style="572" customWidth="1"/>
    <col min="4604" max="4604" width="5.5703125" style="572" customWidth="1"/>
    <col min="4605" max="4605" width="42.7109375" style="572" customWidth="1"/>
    <col min="4606" max="4606" width="6.42578125" style="572" customWidth="1"/>
    <col min="4607" max="4607" width="15" style="572" customWidth="1"/>
    <col min="4608" max="4608" width="0" style="572" hidden="1"/>
    <col min="4609" max="4609" width="5.5703125" style="572" customWidth="1"/>
    <col min="4610" max="4610" width="50.28515625" style="572" customWidth="1"/>
    <col min="4611" max="4611" width="7.28515625" style="572" customWidth="1"/>
    <col min="4612" max="4612" width="15" style="572" customWidth="1"/>
    <col min="4613" max="4613" width="15.42578125" style="572" customWidth="1"/>
    <col min="4614" max="4614" width="14.140625" style="572" customWidth="1"/>
    <col min="4615" max="4615" width="12.140625" style="572" customWidth="1"/>
    <col min="4616" max="4859" width="9.140625" style="572" customWidth="1"/>
    <col min="4860" max="4860" width="5.5703125" style="572" customWidth="1"/>
    <col min="4861" max="4861" width="42.7109375" style="572" customWidth="1"/>
    <col min="4862" max="4862" width="6.42578125" style="572" customWidth="1"/>
    <col min="4863" max="4863" width="15" style="572" customWidth="1"/>
    <col min="4864" max="4864" width="0" style="572" hidden="1"/>
    <col min="4865" max="4865" width="5.5703125" style="572" customWidth="1"/>
    <col min="4866" max="4866" width="50.28515625" style="572" customWidth="1"/>
    <col min="4867" max="4867" width="7.28515625" style="572" customWidth="1"/>
    <col min="4868" max="4868" width="15" style="572" customWidth="1"/>
    <col min="4869" max="4869" width="15.42578125" style="572" customWidth="1"/>
    <col min="4870" max="4870" width="14.140625" style="572" customWidth="1"/>
    <col min="4871" max="4871" width="12.140625" style="572" customWidth="1"/>
    <col min="4872" max="5115" width="9.140625" style="572" customWidth="1"/>
    <col min="5116" max="5116" width="5.5703125" style="572" customWidth="1"/>
    <col min="5117" max="5117" width="42.7109375" style="572" customWidth="1"/>
    <col min="5118" max="5118" width="6.42578125" style="572" customWidth="1"/>
    <col min="5119" max="5119" width="15" style="572" customWidth="1"/>
    <col min="5120" max="5120" width="0" style="572" hidden="1"/>
    <col min="5121" max="5121" width="5.5703125" style="572" customWidth="1"/>
    <col min="5122" max="5122" width="50.28515625" style="572" customWidth="1"/>
    <col min="5123" max="5123" width="7.28515625" style="572" customWidth="1"/>
    <col min="5124" max="5124" width="15" style="572" customWidth="1"/>
    <col min="5125" max="5125" width="15.42578125" style="572" customWidth="1"/>
    <col min="5126" max="5126" width="14.140625" style="572" customWidth="1"/>
    <col min="5127" max="5127" width="12.140625" style="572" customWidth="1"/>
    <col min="5128" max="5371" width="9.140625" style="572" customWidth="1"/>
    <col min="5372" max="5372" width="5.5703125" style="572" customWidth="1"/>
    <col min="5373" max="5373" width="42.7109375" style="572" customWidth="1"/>
    <col min="5374" max="5374" width="6.42578125" style="572" customWidth="1"/>
    <col min="5375" max="5375" width="15" style="572" customWidth="1"/>
    <col min="5376" max="5376" width="0" style="572" hidden="1"/>
    <col min="5377" max="5377" width="5.5703125" style="572" customWidth="1"/>
    <col min="5378" max="5378" width="50.28515625" style="572" customWidth="1"/>
    <col min="5379" max="5379" width="7.28515625" style="572" customWidth="1"/>
    <col min="5380" max="5380" width="15" style="572" customWidth="1"/>
    <col min="5381" max="5381" width="15.42578125" style="572" customWidth="1"/>
    <col min="5382" max="5382" width="14.140625" style="572" customWidth="1"/>
    <col min="5383" max="5383" width="12.140625" style="572" customWidth="1"/>
    <col min="5384" max="5627" width="9.140625" style="572" customWidth="1"/>
    <col min="5628" max="5628" width="5.5703125" style="572" customWidth="1"/>
    <col min="5629" max="5629" width="42.7109375" style="572" customWidth="1"/>
    <col min="5630" max="5630" width="6.42578125" style="572" customWidth="1"/>
    <col min="5631" max="5631" width="15" style="572" customWidth="1"/>
    <col min="5632" max="5632" width="0" style="572" hidden="1"/>
    <col min="5633" max="5633" width="5.5703125" style="572" customWidth="1"/>
    <col min="5634" max="5634" width="50.28515625" style="572" customWidth="1"/>
    <col min="5635" max="5635" width="7.28515625" style="572" customWidth="1"/>
    <col min="5636" max="5636" width="15" style="572" customWidth="1"/>
    <col min="5637" max="5637" width="15.42578125" style="572" customWidth="1"/>
    <col min="5638" max="5638" width="14.140625" style="572" customWidth="1"/>
    <col min="5639" max="5639" width="12.140625" style="572" customWidth="1"/>
    <col min="5640" max="5883" width="9.140625" style="572" customWidth="1"/>
    <col min="5884" max="5884" width="5.5703125" style="572" customWidth="1"/>
    <col min="5885" max="5885" width="42.7109375" style="572" customWidth="1"/>
    <col min="5886" max="5886" width="6.42578125" style="572" customWidth="1"/>
    <col min="5887" max="5887" width="15" style="572" customWidth="1"/>
    <col min="5888" max="5888" width="0" style="572" hidden="1"/>
    <col min="5889" max="5889" width="5.5703125" style="572" customWidth="1"/>
    <col min="5890" max="5890" width="50.28515625" style="572" customWidth="1"/>
    <col min="5891" max="5891" width="7.28515625" style="572" customWidth="1"/>
    <col min="5892" max="5892" width="15" style="572" customWidth="1"/>
    <col min="5893" max="5893" width="15.42578125" style="572" customWidth="1"/>
    <col min="5894" max="5894" width="14.140625" style="572" customWidth="1"/>
    <col min="5895" max="5895" width="12.140625" style="572" customWidth="1"/>
    <col min="5896" max="6139" width="9.140625" style="572" customWidth="1"/>
    <col min="6140" max="6140" width="5.5703125" style="572" customWidth="1"/>
    <col min="6141" max="6141" width="42.7109375" style="572" customWidth="1"/>
    <col min="6142" max="6142" width="6.42578125" style="572" customWidth="1"/>
    <col min="6143" max="6143" width="15" style="572" customWidth="1"/>
    <col min="6144" max="6144" width="0" style="572" hidden="1"/>
    <col min="6145" max="6145" width="5.5703125" style="572" customWidth="1"/>
    <col min="6146" max="6146" width="50.28515625" style="572" customWidth="1"/>
    <col min="6147" max="6147" width="7.28515625" style="572" customWidth="1"/>
    <col min="6148" max="6148" width="15" style="572" customWidth="1"/>
    <col min="6149" max="6149" width="15.42578125" style="572" customWidth="1"/>
    <col min="6150" max="6150" width="14.140625" style="572" customWidth="1"/>
    <col min="6151" max="6151" width="12.140625" style="572" customWidth="1"/>
    <col min="6152" max="6395" width="9.140625" style="572" customWidth="1"/>
    <col min="6396" max="6396" width="5.5703125" style="572" customWidth="1"/>
    <col min="6397" max="6397" width="42.7109375" style="572" customWidth="1"/>
    <col min="6398" max="6398" width="6.42578125" style="572" customWidth="1"/>
    <col min="6399" max="6399" width="15" style="572" customWidth="1"/>
    <col min="6400" max="6400" width="0" style="572" hidden="1"/>
    <col min="6401" max="6401" width="5.5703125" style="572" customWidth="1"/>
    <col min="6402" max="6402" width="50.28515625" style="572" customWidth="1"/>
    <col min="6403" max="6403" width="7.28515625" style="572" customWidth="1"/>
    <col min="6404" max="6404" width="15" style="572" customWidth="1"/>
    <col min="6405" max="6405" width="15.42578125" style="572" customWidth="1"/>
    <col min="6406" max="6406" width="14.140625" style="572" customWidth="1"/>
    <col min="6407" max="6407" width="12.140625" style="572" customWidth="1"/>
    <col min="6408" max="6651" width="9.140625" style="572" customWidth="1"/>
    <col min="6652" max="6652" width="5.5703125" style="572" customWidth="1"/>
    <col min="6653" max="6653" width="42.7109375" style="572" customWidth="1"/>
    <col min="6654" max="6654" width="6.42578125" style="572" customWidth="1"/>
    <col min="6655" max="6655" width="15" style="572" customWidth="1"/>
    <col min="6656" max="6656" width="0" style="572" hidden="1"/>
    <col min="6657" max="6657" width="5.5703125" style="572" customWidth="1"/>
    <col min="6658" max="6658" width="50.28515625" style="572" customWidth="1"/>
    <col min="6659" max="6659" width="7.28515625" style="572" customWidth="1"/>
    <col min="6660" max="6660" width="15" style="572" customWidth="1"/>
    <col min="6661" max="6661" width="15.42578125" style="572" customWidth="1"/>
    <col min="6662" max="6662" width="14.140625" style="572" customWidth="1"/>
    <col min="6663" max="6663" width="12.140625" style="572" customWidth="1"/>
    <col min="6664" max="6907" width="9.140625" style="572" customWidth="1"/>
    <col min="6908" max="6908" width="5.5703125" style="572" customWidth="1"/>
    <col min="6909" max="6909" width="42.7109375" style="572" customWidth="1"/>
    <col min="6910" max="6910" width="6.42578125" style="572" customWidth="1"/>
    <col min="6911" max="6911" width="15" style="572" customWidth="1"/>
    <col min="6912" max="6912" width="0" style="572" hidden="1"/>
    <col min="6913" max="6913" width="5.5703125" style="572" customWidth="1"/>
    <col min="6914" max="6914" width="50.28515625" style="572" customWidth="1"/>
    <col min="6915" max="6915" width="7.28515625" style="572" customWidth="1"/>
    <col min="6916" max="6916" width="15" style="572" customWidth="1"/>
    <col min="6917" max="6917" width="15.42578125" style="572" customWidth="1"/>
    <col min="6918" max="6918" width="14.140625" style="572" customWidth="1"/>
    <col min="6919" max="6919" width="12.140625" style="572" customWidth="1"/>
    <col min="6920" max="7163" width="9.140625" style="572" customWidth="1"/>
    <col min="7164" max="7164" width="5.5703125" style="572" customWidth="1"/>
    <col min="7165" max="7165" width="42.7109375" style="572" customWidth="1"/>
    <col min="7166" max="7166" width="6.42578125" style="572" customWidth="1"/>
    <col min="7167" max="7167" width="15" style="572" customWidth="1"/>
    <col min="7168" max="7168" width="0" style="572" hidden="1"/>
    <col min="7169" max="7169" width="5.5703125" style="572" customWidth="1"/>
    <col min="7170" max="7170" width="50.28515625" style="572" customWidth="1"/>
    <col min="7171" max="7171" width="7.28515625" style="572" customWidth="1"/>
    <col min="7172" max="7172" width="15" style="572" customWidth="1"/>
    <col min="7173" max="7173" width="15.42578125" style="572" customWidth="1"/>
    <col min="7174" max="7174" width="14.140625" style="572" customWidth="1"/>
    <col min="7175" max="7175" width="12.140625" style="572" customWidth="1"/>
    <col min="7176" max="7419" width="9.140625" style="572" customWidth="1"/>
    <col min="7420" max="7420" width="5.5703125" style="572" customWidth="1"/>
    <col min="7421" max="7421" width="42.7109375" style="572" customWidth="1"/>
    <col min="7422" max="7422" width="6.42578125" style="572" customWidth="1"/>
    <col min="7423" max="7423" width="15" style="572" customWidth="1"/>
    <col min="7424" max="7424" width="0" style="572" hidden="1"/>
    <col min="7425" max="7425" width="5.5703125" style="572" customWidth="1"/>
    <col min="7426" max="7426" width="50.28515625" style="572" customWidth="1"/>
    <col min="7427" max="7427" width="7.28515625" style="572" customWidth="1"/>
    <col min="7428" max="7428" width="15" style="572" customWidth="1"/>
    <col min="7429" max="7429" width="15.42578125" style="572" customWidth="1"/>
    <col min="7430" max="7430" width="14.140625" style="572" customWidth="1"/>
    <col min="7431" max="7431" width="12.140625" style="572" customWidth="1"/>
    <col min="7432" max="7675" width="9.140625" style="572" customWidth="1"/>
    <col min="7676" max="7676" width="5.5703125" style="572" customWidth="1"/>
    <col min="7677" max="7677" width="42.7109375" style="572" customWidth="1"/>
    <col min="7678" max="7678" width="6.42578125" style="572" customWidth="1"/>
    <col min="7679" max="7679" width="15" style="572" customWidth="1"/>
    <col min="7680" max="7680" width="0" style="572" hidden="1"/>
    <col min="7681" max="7681" width="5.5703125" style="572" customWidth="1"/>
    <col min="7682" max="7682" width="50.28515625" style="572" customWidth="1"/>
    <col min="7683" max="7683" width="7.28515625" style="572" customWidth="1"/>
    <col min="7684" max="7684" width="15" style="572" customWidth="1"/>
    <col min="7685" max="7685" width="15.42578125" style="572" customWidth="1"/>
    <col min="7686" max="7686" width="14.140625" style="572" customWidth="1"/>
    <col min="7687" max="7687" width="12.140625" style="572" customWidth="1"/>
    <col min="7688" max="7931" width="9.140625" style="572" customWidth="1"/>
    <col min="7932" max="7932" width="5.5703125" style="572" customWidth="1"/>
    <col min="7933" max="7933" width="42.7109375" style="572" customWidth="1"/>
    <col min="7934" max="7934" width="6.42578125" style="572" customWidth="1"/>
    <col min="7935" max="7935" width="15" style="572" customWidth="1"/>
    <col min="7936" max="7936" width="0" style="572" hidden="1"/>
    <col min="7937" max="7937" width="5.5703125" style="572" customWidth="1"/>
    <col min="7938" max="7938" width="50.28515625" style="572" customWidth="1"/>
    <col min="7939" max="7939" width="7.28515625" style="572" customWidth="1"/>
    <col min="7940" max="7940" width="15" style="572" customWidth="1"/>
    <col min="7941" max="7941" width="15.42578125" style="572" customWidth="1"/>
    <col min="7942" max="7942" width="14.140625" style="572" customWidth="1"/>
    <col min="7943" max="7943" width="12.140625" style="572" customWidth="1"/>
    <col min="7944" max="8187" width="9.140625" style="572" customWidth="1"/>
    <col min="8188" max="8188" width="5.5703125" style="572" customWidth="1"/>
    <col min="8189" max="8189" width="42.7109375" style="572" customWidth="1"/>
    <col min="8190" max="8190" width="6.42578125" style="572" customWidth="1"/>
    <col min="8191" max="8191" width="15" style="572" customWidth="1"/>
    <col min="8192" max="8192" width="0" style="572" hidden="1"/>
    <col min="8193" max="8193" width="5.5703125" style="572" customWidth="1"/>
    <col min="8194" max="8194" width="50.28515625" style="572" customWidth="1"/>
    <col min="8195" max="8195" width="7.28515625" style="572" customWidth="1"/>
    <col min="8196" max="8196" width="15" style="572" customWidth="1"/>
    <col min="8197" max="8197" width="15.42578125" style="572" customWidth="1"/>
    <col min="8198" max="8198" width="14.140625" style="572" customWidth="1"/>
    <col min="8199" max="8199" width="12.140625" style="572" customWidth="1"/>
    <col min="8200" max="8443" width="9.140625" style="572" customWidth="1"/>
    <col min="8444" max="8444" width="5.5703125" style="572" customWidth="1"/>
    <col min="8445" max="8445" width="42.7109375" style="572" customWidth="1"/>
    <col min="8446" max="8446" width="6.42578125" style="572" customWidth="1"/>
    <col min="8447" max="8447" width="15" style="572" customWidth="1"/>
    <col min="8448" max="8448" width="0" style="572" hidden="1"/>
    <col min="8449" max="8449" width="5.5703125" style="572" customWidth="1"/>
    <col min="8450" max="8450" width="50.28515625" style="572" customWidth="1"/>
    <col min="8451" max="8451" width="7.28515625" style="572" customWidth="1"/>
    <col min="8452" max="8452" width="15" style="572" customWidth="1"/>
    <col min="8453" max="8453" width="15.42578125" style="572" customWidth="1"/>
    <col min="8454" max="8454" width="14.140625" style="572" customWidth="1"/>
    <col min="8455" max="8455" width="12.140625" style="572" customWidth="1"/>
    <col min="8456" max="8699" width="9.140625" style="572" customWidth="1"/>
    <col min="8700" max="8700" width="5.5703125" style="572" customWidth="1"/>
    <col min="8701" max="8701" width="42.7109375" style="572" customWidth="1"/>
    <col min="8702" max="8702" width="6.42578125" style="572" customWidth="1"/>
    <col min="8703" max="8703" width="15" style="572" customWidth="1"/>
    <col min="8704" max="8704" width="0" style="572" hidden="1"/>
    <col min="8705" max="8705" width="5.5703125" style="572" customWidth="1"/>
    <col min="8706" max="8706" width="50.28515625" style="572" customWidth="1"/>
    <col min="8707" max="8707" width="7.28515625" style="572" customWidth="1"/>
    <col min="8708" max="8708" width="15" style="572" customWidth="1"/>
    <col min="8709" max="8709" width="15.42578125" style="572" customWidth="1"/>
    <col min="8710" max="8710" width="14.140625" style="572" customWidth="1"/>
    <col min="8711" max="8711" width="12.140625" style="572" customWidth="1"/>
    <col min="8712" max="8955" width="9.140625" style="572" customWidth="1"/>
    <col min="8956" max="8956" width="5.5703125" style="572" customWidth="1"/>
    <col min="8957" max="8957" width="42.7109375" style="572" customWidth="1"/>
    <col min="8958" max="8958" width="6.42578125" style="572" customWidth="1"/>
    <col min="8959" max="8959" width="15" style="572" customWidth="1"/>
    <col min="8960" max="8960" width="0" style="572" hidden="1"/>
    <col min="8961" max="8961" width="5.5703125" style="572" customWidth="1"/>
    <col min="8962" max="8962" width="50.28515625" style="572" customWidth="1"/>
    <col min="8963" max="8963" width="7.28515625" style="572" customWidth="1"/>
    <col min="8964" max="8964" width="15" style="572" customWidth="1"/>
    <col min="8965" max="8965" width="15.42578125" style="572" customWidth="1"/>
    <col min="8966" max="8966" width="14.140625" style="572" customWidth="1"/>
    <col min="8967" max="8967" width="12.140625" style="572" customWidth="1"/>
    <col min="8968" max="9211" width="9.140625" style="572" customWidth="1"/>
    <col min="9212" max="9212" width="5.5703125" style="572" customWidth="1"/>
    <col min="9213" max="9213" width="42.7109375" style="572" customWidth="1"/>
    <col min="9214" max="9214" width="6.42578125" style="572" customWidth="1"/>
    <col min="9215" max="9215" width="15" style="572" customWidth="1"/>
    <col min="9216" max="9216" width="0" style="572" hidden="1"/>
    <col min="9217" max="9217" width="5.5703125" style="572" customWidth="1"/>
    <col min="9218" max="9218" width="50.28515625" style="572" customWidth="1"/>
    <col min="9219" max="9219" width="7.28515625" style="572" customWidth="1"/>
    <col min="9220" max="9220" width="15" style="572" customWidth="1"/>
    <col min="9221" max="9221" width="15.42578125" style="572" customWidth="1"/>
    <col min="9222" max="9222" width="14.140625" style="572" customWidth="1"/>
    <col min="9223" max="9223" width="12.140625" style="572" customWidth="1"/>
    <col min="9224" max="9467" width="9.140625" style="572" customWidth="1"/>
    <col min="9468" max="9468" width="5.5703125" style="572" customWidth="1"/>
    <col min="9469" max="9469" width="42.7109375" style="572" customWidth="1"/>
    <col min="9470" max="9470" width="6.42578125" style="572" customWidth="1"/>
    <col min="9471" max="9471" width="15" style="572" customWidth="1"/>
    <col min="9472" max="9472" width="0" style="572" hidden="1"/>
    <col min="9473" max="9473" width="5.5703125" style="572" customWidth="1"/>
    <col min="9474" max="9474" width="50.28515625" style="572" customWidth="1"/>
    <col min="9475" max="9475" width="7.28515625" style="572" customWidth="1"/>
    <col min="9476" max="9476" width="15" style="572" customWidth="1"/>
    <col min="9477" max="9477" width="15.42578125" style="572" customWidth="1"/>
    <col min="9478" max="9478" width="14.140625" style="572" customWidth="1"/>
    <col min="9479" max="9479" width="12.140625" style="572" customWidth="1"/>
    <col min="9480" max="9723" width="9.140625" style="572" customWidth="1"/>
    <col min="9724" max="9724" width="5.5703125" style="572" customWidth="1"/>
    <col min="9725" max="9725" width="42.7109375" style="572" customWidth="1"/>
    <col min="9726" max="9726" width="6.42578125" style="572" customWidth="1"/>
    <col min="9727" max="9727" width="15" style="572" customWidth="1"/>
    <col min="9728" max="9728" width="0" style="572" hidden="1"/>
    <col min="9729" max="9729" width="5.5703125" style="572" customWidth="1"/>
    <col min="9730" max="9730" width="50.28515625" style="572" customWidth="1"/>
    <col min="9731" max="9731" width="7.28515625" style="572" customWidth="1"/>
    <col min="9732" max="9732" width="15" style="572" customWidth="1"/>
    <col min="9733" max="9733" width="15.42578125" style="572" customWidth="1"/>
    <col min="9734" max="9734" width="14.140625" style="572" customWidth="1"/>
    <col min="9735" max="9735" width="12.140625" style="572" customWidth="1"/>
    <col min="9736" max="9979" width="9.140625" style="572" customWidth="1"/>
    <col min="9980" max="9980" width="5.5703125" style="572" customWidth="1"/>
    <col min="9981" max="9981" width="42.7109375" style="572" customWidth="1"/>
    <col min="9982" max="9982" width="6.42578125" style="572" customWidth="1"/>
    <col min="9983" max="9983" width="15" style="572" customWidth="1"/>
    <col min="9984" max="9984" width="0" style="572" hidden="1"/>
    <col min="9985" max="9985" width="5.5703125" style="572" customWidth="1"/>
    <col min="9986" max="9986" width="50.28515625" style="572" customWidth="1"/>
    <col min="9987" max="9987" width="7.28515625" style="572" customWidth="1"/>
    <col min="9988" max="9988" width="15" style="572" customWidth="1"/>
    <col min="9989" max="9989" width="15.42578125" style="572" customWidth="1"/>
    <col min="9990" max="9990" width="14.140625" style="572" customWidth="1"/>
    <col min="9991" max="9991" width="12.140625" style="572" customWidth="1"/>
    <col min="9992" max="10235" width="9.140625" style="572" customWidth="1"/>
    <col min="10236" max="10236" width="5.5703125" style="572" customWidth="1"/>
    <col min="10237" max="10237" width="42.7109375" style="572" customWidth="1"/>
    <col min="10238" max="10238" width="6.42578125" style="572" customWidth="1"/>
    <col min="10239" max="10239" width="15" style="572" customWidth="1"/>
    <col min="10240" max="10240" width="0" style="572" hidden="1"/>
    <col min="10241" max="10241" width="5.5703125" style="572" customWidth="1"/>
    <col min="10242" max="10242" width="50.28515625" style="572" customWidth="1"/>
    <col min="10243" max="10243" width="7.28515625" style="572" customWidth="1"/>
    <col min="10244" max="10244" width="15" style="572" customWidth="1"/>
    <col min="10245" max="10245" width="15.42578125" style="572" customWidth="1"/>
    <col min="10246" max="10246" width="14.140625" style="572" customWidth="1"/>
    <col min="10247" max="10247" width="12.140625" style="572" customWidth="1"/>
    <col min="10248" max="10491" width="9.140625" style="572" customWidth="1"/>
    <col min="10492" max="10492" width="5.5703125" style="572" customWidth="1"/>
    <col min="10493" max="10493" width="42.7109375" style="572" customWidth="1"/>
    <col min="10494" max="10494" width="6.42578125" style="572" customWidth="1"/>
    <col min="10495" max="10495" width="15" style="572" customWidth="1"/>
    <col min="10496" max="10496" width="0" style="572" hidden="1"/>
    <col min="10497" max="10497" width="5.5703125" style="572" customWidth="1"/>
    <col min="10498" max="10498" width="50.28515625" style="572" customWidth="1"/>
    <col min="10499" max="10499" width="7.28515625" style="572" customWidth="1"/>
    <col min="10500" max="10500" width="15" style="572" customWidth="1"/>
    <col min="10501" max="10501" width="15.42578125" style="572" customWidth="1"/>
    <col min="10502" max="10502" width="14.140625" style="572" customWidth="1"/>
    <col min="10503" max="10503" width="12.140625" style="572" customWidth="1"/>
    <col min="10504" max="10747" width="9.140625" style="572" customWidth="1"/>
    <col min="10748" max="10748" width="5.5703125" style="572" customWidth="1"/>
    <col min="10749" max="10749" width="42.7109375" style="572" customWidth="1"/>
    <col min="10750" max="10750" width="6.42578125" style="572" customWidth="1"/>
    <col min="10751" max="10751" width="15" style="572" customWidth="1"/>
    <col min="10752" max="10752" width="0" style="572" hidden="1"/>
    <col min="10753" max="10753" width="5.5703125" style="572" customWidth="1"/>
    <col min="10754" max="10754" width="50.28515625" style="572" customWidth="1"/>
    <col min="10755" max="10755" width="7.28515625" style="572" customWidth="1"/>
    <col min="10756" max="10756" width="15" style="572" customWidth="1"/>
    <col min="10757" max="10757" width="15.42578125" style="572" customWidth="1"/>
    <col min="10758" max="10758" width="14.140625" style="572" customWidth="1"/>
    <col min="10759" max="10759" width="12.140625" style="572" customWidth="1"/>
    <col min="10760" max="11003" width="9.140625" style="572" customWidth="1"/>
    <col min="11004" max="11004" width="5.5703125" style="572" customWidth="1"/>
    <col min="11005" max="11005" width="42.7109375" style="572" customWidth="1"/>
    <col min="11006" max="11006" width="6.42578125" style="572" customWidth="1"/>
    <col min="11007" max="11007" width="15" style="572" customWidth="1"/>
    <col min="11008" max="11008" width="0" style="572" hidden="1"/>
    <col min="11009" max="11009" width="5.5703125" style="572" customWidth="1"/>
    <col min="11010" max="11010" width="50.28515625" style="572" customWidth="1"/>
    <col min="11011" max="11011" width="7.28515625" style="572" customWidth="1"/>
    <col min="11012" max="11012" width="15" style="572" customWidth="1"/>
    <col min="11013" max="11013" width="15.42578125" style="572" customWidth="1"/>
    <col min="11014" max="11014" width="14.140625" style="572" customWidth="1"/>
    <col min="11015" max="11015" width="12.140625" style="572" customWidth="1"/>
    <col min="11016" max="11259" width="9.140625" style="572" customWidth="1"/>
    <col min="11260" max="11260" width="5.5703125" style="572" customWidth="1"/>
    <col min="11261" max="11261" width="42.7109375" style="572" customWidth="1"/>
    <col min="11262" max="11262" width="6.42578125" style="572" customWidth="1"/>
    <col min="11263" max="11263" width="15" style="572" customWidth="1"/>
    <col min="11264" max="11264" width="0" style="572" hidden="1"/>
    <col min="11265" max="11265" width="5.5703125" style="572" customWidth="1"/>
    <col min="11266" max="11266" width="50.28515625" style="572" customWidth="1"/>
    <col min="11267" max="11267" width="7.28515625" style="572" customWidth="1"/>
    <col min="11268" max="11268" width="15" style="572" customWidth="1"/>
    <col min="11269" max="11269" width="15.42578125" style="572" customWidth="1"/>
    <col min="11270" max="11270" width="14.140625" style="572" customWidth="1"/>
    <col min="11271" max="11271" width="12.140625" style="572" customWidth="1"/>
    <col min="11272" max="11515" width="9.140625" style="572" customWidth="1"/>
    <col min="11516" max="11516" width="5.5703125" style="572" customWidth="1"/>
    <col min="11517" max="11517" width="42.7109375" style="572" customWidth="1"/>
    <col min="11518" max="11518" width="6.42578125" style="572" customWidth="1"/>
    <col min="11519" max="11519" width="15" style="572" customWidth="1"/>
    <col min="11520" max="11520" width="0" style="572" hidden="1"/>
    <col min="11521" max="11521" width="5.5703125" style="572" customWidth="1"/>
    <col min="11522" max="11522" width="50.28515625" style="572" customWidth="1"/>
    <col min="11523" max="11523" width="7.28515625" style="572" customWidth="1"/>
    <col min="11524" max="11524" width="15" style="572" customWidth="1"/>
    <col min="11525" max="11525" width="15.42578125" style="572" customWidth="1"/>
    <col min="11526" max="11526" width="14.140625" style="572" customWidth="1"/>
    <col min="11527" max="11527" width="12.140625" style="572" customWidth="1"/>
    <col min="11528" max="11771" width="9.140625" style="572" customWidth="1"/>
    <col min="11772" max="11772" width="5.5703125" style="572" customWidth="1"/>
    <col min="11773" max="11773" width="42.7109375" style="572" customWidth="1"/>
    <col min="11774" max="11774" width="6.42578125" style="572" customWidth="1"/>
    <col min="11775" max="11775" width="15" style="572" customWidth="1"/>
    <col min="11776" max="11776" width="0" style="572" hidden="1"/>
    <col min="11777" max="11777" width="5.5703125" style="572" customWidth="1"/>
    <col min="11778" max="11778" width="50.28515625" style="572" customWidth="1"/>
    <col min="11779" max="11779" width="7.28515625" style="572" customWidth="1"/>
    <col min="11780" max="11780" width="15" style="572" customWidth="1"/>
    <col min="11781" max="11781" width="15.42578125" style="572" customWidth="1"/>
    <col min="11782" max="11782" width="14.140625" style="572" customWidth="1"/>
    <col min="11783" max="11783" width="12.140625" style="572" customWidth="1"/>
    <col min="11784" max="12027" width="9.140625" style="572" customWidth="1"/>
    <col min="12028" max="12028" width="5.5703125" style="572" customWidth="1"/>
    <col min="12029" max="12029" width="42.7109375" style="572" customWidth="1"/>
    <col min="12030" max="12030" width="6.42578125" style="572" customWidth="1"/>
    <col min="12031" max="12031" width="15" style="572" customWidth="1"/>
    <col min="12032" max="12032" width="0" style="572" hidden="1"/>
    <col min="12033" max="12033" width="5.5703125" style="572" customWidth="1"/>
    <col min="12034" max="12034" width="50.28515625" style="572" customWidth="1"/>
    <col min="12035" max="12035" width="7.28515625" style="572" customWidth="1"/>
    <col min="12036" max="12036" width="15" style="572" customWidth="1"/>
    <col min="12037" max="12037" width="15.42578125" style="572" customWidth="1"/>
    <col min="12038" max="12038" width="14.140625" style="572" customWidth="1"/>
    <col min="12039" max="12039" width="12.140625" style="572" customWidth="1"/>
    <col min="12040" max="12283" width="9.140625" style="572" customWidth="1"/>
    <col min="12284" max="12284" width="5.5703125" style="572" customWidth="1"/>
    <col min="12285" max="12285" width="42.7109375" style="572" customWidth="1"/>
    <col min="12286" max="12286" width="6.42578125" style="572" customWidth="1"/>
    <col min="12287" max="12287" width="15" style="572" customWidth="1"/>
    <col min="12288" max="12288" width="0" style="572" hidden="1"/>
    <col min="12289" max="12289" width="5.5703125" style="572" customWidth="1"/>
    <col min="12290" max="12290" width="50.28515625" style="572" customWidth="1"/>
    <col min="12291" max="12291" width="7.28515625" style="572" customWidth="1"/>
    <col min="12292" max="12292" width="15" style="572" customWidth="1"/>
    <col min="12293" max="12293" width="15.42578125" style="572" customWidth="1"/>
    <col min="12294" max="12294" width="14.140625" style="572" customWidth="1"/>
    <col min="12295" max="12295" width="12.140625" style="572" customWidth="1"/>
    <col min="12296" max="12539" width="9.140625" style="572" customWidth="1"/>
    <col min="12540" max="12540" width="5.5703125" style="572" customWidth="1"/>
    <col min="12541" max="12541" width="42.7109375" style="572" customWidth="1"/>
    <col min="12542" max="12542" width="6.42578125" style="572" customWidth="1"/>
    <col min="12543" max="12543" width="15" style="572" customWidth="1"/>
    <col min="12544" max="12544" width="0" style="572" hidden="1"/>
    <col min="12545" max="12545" width="5.5703125" style="572" customWidth="1"/>
    <col min="12546" max="12546" width="50.28515625" style="572" customWidth="1"/>
    <col min="12547" max="12547" width="7.28515625" style="572" customWidth="1"/>
    <col min="12548" max="12548" width="15" style="572" customWidth="1"/>
    <col min="12549" max="12549" width="15.42578125" style="572" customWidth="1"/>
    <col min="12550" max="12550" width="14.140625" style="572" customWidth="1"/>
    <col min="12551" max="12551" width="12.140625" style="572" customWidth="1"/>
    <col min="12552" max="12795" width="9.140625" style="572" customWidth="1"/>
    <col min="12796" max="12796" width="5.5703125" style="572" customWidth="1"/>
    <col min="12797" max="12797" width="42.7109375" style="572" customWidth="1"/>
    <col min="12798" max="12798" width="6.42578125" style="572" customWidth="1"/>
    <col min="12799" max="12799" width="15" style="572" customWidth="1"/>
    <col min="12800" max="12800" width="0" style="572" hidden="1"/>
    <col min="12801" max="12801" width="5.5703125" style="572" customWidth="1"/>
    <col min="12802" max="12802" width="50.28515625" style="572" customWidth="1"/>
    <col min="12803" max="12803" width="7.28515625" style="572" customWidth="1"/>
    <col min="12804" max="12804" width="15" style="572" customWidth="1"/>
    <col min="12805" max="12805" width="15.42578125" style="572" customWidth="1"/>
    <col min="12806" max="12806" width="14.140625" style="572" customWidth="1"/>
    <col min="12807" max="12807" width="12.140625" style="572" customWidth="1"/>
    <col min="12808" max="13051" width="9.140625" style="572" customWidth="1"/>
    <col min="13052" max="13052" width="5.5703125" style="572" customWidth="1"/>
    <col min="13053" max="13053" width="42.7109375" style="572" customWidth="1"/>
    <col min="13054" max="13054" width="6.42578125" style="572" customWidth="1"/>
    <col min="13055" max="13055" width="15" style="572" customWidth="1"/>
    <col min="13056" max="13056" width="0" style="572" hidden="1"/>
    <col min="13057" max="13057" width="5.5703125" style="572" customWidth="1"/>
    <col min="13058" max="13058" width="50.28515625" style="572" customWidth="1"/>
    <col min="13059" max="13059" width="7.28515625" style="572" customWidth="1"/>
    <col min="13060" max="13060" width="15" style="572" customWidth="1"/>
    <col min="13061" max="13061" width="15.42578125" style="572" customWidth="1"/>
    <col min="13062" max="13062" width="14.140625" style="572" customWidth="1"/>
    <col min="13063" max="13063" width="12.140625" style="572" customWidth="1"/>
    <col min="13064" max="13307" width="9.140625" style="572" customWidth="1"/>
    <col min="13308" max="13308" width="5.5703125" style="572" customWidth="1"/>
    <col min="13309" max="13309" width="42.7109375" style="572" customWidth="1"/>
    <col min="13310" max="13310" width="6.42578125" style="572" customWidth="1"/>
    <col min="13311" max="13311" width="15" style="572" customWidth="1"/>
    <col min="13312" max="13312" width="0" style="572" hidden="1"/>
    <col min="13313" max="13313" width="5.5703125" style="572" customWidth="1"/>
    <col min="13314" max="13314" width="50.28515625" style="572" customWidth="1"/>
    <col min="13315" max="13315" width="7.28515625" style="572" customWidth="1"/>
    <col min="13316" max="13316" width="15" style="572" customWidth="1"/>
    <col min="13317" max="13317" width="15.42578125" style="572" customWidth="1"/>
    <col min="13318" max="13318" width="14.140625" style="572" customWidth="1"/>
    <col min="13319" max="13319" width="12.140625" style="572" customWidth="1"/>
    <col min="13320" max="13563" width="9.140625" style="572" customWidth="1"/>
    <col min="13564" max="13564" width="5.5703125" style="572" customWidth="1"/>
    <col min="13565" max="13565" width="42.7109375" style="572" customWidth="1"/>
    <col min="13566" max="13566" width="6.42578125" style="572" customWidth="1"/>
    <col min="13567" max="13567" width="15" style="572" customWidth="1"/>
    <col min="13568" max="13568" width="0" style="572" hidden="1"/>
    <col min="13569" max="13569" width="5.5703125" style="572" customWidth="1"/>
    <col min="13570" max="13570" width="50.28515625" style="572" customWidth="1"/>
    <col min="13571" max="13571" width="7.28515625" style="572" customWidth="1"/>
    <col min="13572" max="13572" width="15" style="572" customWidth="1"/>
    <col min="13573" max="13573" width="15.42578125" style="572" customWidth="1"/>
    <col min="13574" max="13574" width="14.140625" style="572" customWidth="1"/>
    <col min="13575" max="13575" width="12.140625" style="572" customWidth="1"/>
    <col min="13576" max="13819" width="9.140625" style="572" customWidth="1"/>
    <col min="13820" max="13820" width="5.5703125" style="572" customWidth="1"/>
    <col min="13821" max="13821" width="42.7109375" style="572" customWidth="1"/>
    <col min="13822" max="13822" width="6.42578125" style="572" customWidth="1"/>
    <col min="13823" max="13823" width="15" style="572" customWidth="1"/>
    <col min="13824" max="13824" width="0" style="572" hidden="1"/>
    <col min="13825" max="13825" width="5.5703125" style="572" customWidth="1"/>
    <col min="13826" max="13826" width="50.28515625" style="572" customWidth="1"/>
    <col min="13827" max="13827" width="7.28515625" style="572" customWidth="1"/>
    <col min="13828" max="13828" width="15" style="572" customWidth="1"/>
    <col min="13829" max="13829" width="15.42578125" style="572" customWidth="1"/>
    <col min="13830" max="13830" width="14.140625" style="572" customWidth="1"/>
    <col min="13831" max="13831" width="12.140625" style="572" customWidth="1"/>
    <col min="13832" max="14075" width="9.140625" style="572" customWidth="1"/>
    <col min="14076" max="14076" width="5.5703125" style="572" customWidth="1"/>
    <col min="14077" max="14077" width="42.7109375" style="572" customWidth="1"/>
    <col min="14078" max="14078" width="6.42578125" style="572" customWidth="1"/>
    <col min="14079" max="14079" width="15" style="572" customWidth="1"/>
    <col min="14080" max="14080" width="0" style="572" hidden="1"/>
    <col min="14081" max="14081" width="5.5703125" style="572" customWidth="1"/>
    <col min="14082" max="14082" width="50.28515625" style="572" customWidth="1"/>
    <col min="14083" max="14083" width="7.28515625" style="572" customWidth="1"/>
    <col min="14084" max="14084" width="15" style="572" customWidth="1"/>
    <col min="14085" max="14085" width="15.42578125" style="572" customWidth="1"/>
    <col min="14086" max="14086" width="14.140625" style="572" customWidth="1"/>
    <col min="14087" max="14087" width="12.140625" style="572" customWidth="1"/>
    <col min="14088" max="14331" width="9.140625" style="572" customWidth="1"/>
    <col min="14332" max="14332" width="5.5703125" style="572" customWidth="1"/>
    <col min="14333" max="14333" width="42.7109375" style="572" customWidth="1"/>
    <col min="14334" max="14334" width="6.42578125" style="572" customWidth="1"/>
    <col min="14335" max="14335" width="15" style="572" customWidth="1"/>
    <col min="14336" max="14336" width="0" style="572" hidden="1"/>
    <col min="14337" max="14337" width="5.5703125" style="572" customWidth="1"/>
    <col min="14338" max="14338" width="50.28515625" style="572" customWidth="1"/>
    <col min="14339" max="14339" width="7.28515625" style="572" customWidth="1"/>
    <col min="14340" max="14340" width="15" style="572" customWidth="1"/>
    <col min="14341" max="14341" width="15.42578125" style="572" customWidth="1"/>
    <col min="14342" max="14342" width="14.140625" style="572" customWidth="1"/>
    <col min="14343" max="14343" width="12.140625" style="572" customWidth="1"/>
    <col min="14344" max="14587" width="9.140625" style="572" customWidth="1"/>
    <col min="14588" max="14588" width="5.5703125" style="572" customWidth="1"/>
    <col min="14589" max="14589" width="42.7109375" style="572" customWidth="1"/>
    <col min="14590" max="14590" width="6.42578125" style="572" customWidth="1"/>
    <col min="14591" max="14591" width="15" style="572" customWidth="1"/>
    <col min="14592" max="14592" width="0" style="572" hidden="1"/>
    <col min="14593" max="14593" width="5.5703125" style="572" customWidth="1"/>
    <col min="14594" max="14594" width="50.28515625" style="572" customWidth="1"/>
    <col min="14595" max="14595" width="7.28515625" style="572" customWidth="1"/>
    <col min="14596" max="14596" width="15" style="572" customWidth="1"/>
    <col min="14597" max="14597" width="15.42578125" style="572" customWidth="1"/>
    <col min="14598" max="14598" width="14.140625" style="572" customWidth="1"/>
    <col min="14599" max="14599" width="12.140625" style="572" customWidth="1"/>
    <col min="14600" max="14843" width="9.140625" style="572" customWidth="1"/>
    <col min="14844" max="14844" width="5.5703125" style="572" customWidth="1"/>
    <col min="14845" max="14845" width="42.7109375" style="572" customWidth="1"/>
    <col min="14846" max="14846" width="6.42578125" style="572" customWidth="1"/>
    <col min="14847" max="14847" width="15" style="572" customWidth="1"/>
    <col min="14848" max="14848" width="0" style="572" hidden="1"/>
    <col min="14849" max="14849" width="5.5703125" style="572" customWidth="1"/>
    <col min="14850" max="14850" width="50.28515625" style="572" customWidth="1"/>
    <col min="14851" max="14851" width="7.28515625" style="572" customWidth="1"/>
    <col min="14852" max="14852" width="15" style="572" customWidth="1"/>
    <col min="14853" max="14853" width="15.42578125" style="572" customWidth="1"/>
    <col min="14854" max="14854" width="14.140625" style="572" customWidth="1"/>
    <col min="14855" max="14855" width="12.140625" style="572" customWidth="1"/>
    <col min="14856" max="15099" width="9.140625" style="572" customWidth="1"/>
    <col min="15100" max="15100" width="5.5703125" style="572" customWidth="1"/>
    <col min="15101" max="15101" width="42.7109375" style="572" customWidth="1"/>
    <col min="15102" max="15102" width="6.42578125" style="572" customWidth="1"/>
    <col min="15103" max="15103" width="15" style="572" customWidth="1"/>
    <col min="15104" max="15104" width="0" style="572" hidden="1"/>
    <col min="15105" max="15105" width="5.5703125" style="572" customWidth="1"/>
    <col min="15106" max="15106" width="50.28515625" style="572" customWidth="1"/>
    <col min="15107" max="15107" width="7.28515625" style="572" customWidth="1"/>
    <col min="15108" max="15108" width="15" style="572" customWidth="1"/>
    <col min="15109" max="15109" width="15.42578125" style="572" customWidth="1"/>
    <col min="15110" max="15110" width="14.140625" style="572" customWidth="1"/>
    <col min="15111" max="15111" width="12.140625" style="572" customWidth="1"/>
    <col min="15112" max="15355" width="9.140625" style="572" customWidth="1"/>
    <col min="15356" max="15356" width="5.5703125" style="572" customWidth="1"/>
    <col min="15357" max="15357" width="42.7109375" style="572" customWidth="1"/>
    <col min="15358" max="15358" width="6.42578125" style="572" customWidth="1"/>
    <col min="15359" max="15359" width="15" style="572" customWidth="1"/>
    <col min="15360" max="15360" width="0" style="572" hidden="1"/>
    <col min="15361" max="15361" width="5.5703125" style="572" customWidth="1"/>
    <col min="15362" max="15362" width="50.28515625" style="572" customWidth="1"/>
    <col min="15363" max="15363" width="7.28515625" style="572" customWidth="1"/>
    <col min="15364" max="15364" width="15" style="572" customWidth="1"/>
    <col min="15365" max="15365" width="15.42578125" style="572" customWidth="1"/>
    <col min="15366" max="15366" width="14.140625" style="572" customWidth="1"/>
    <col min="15367" max="15367" width="12.140625" style="572" customWidth="1"/>
    <col min="15368" max="15611" width="9.140625" style="572" customWidth="1"/>
    <col min="15612" max="15612" width="5.5703125" style="572" customWidth="1"/>
    <col min="15613" max="15613" width="42.7109375" style="572" customWidth="1"/>
    <col min="15614" max="15614" width="6.42578125" style="572" customWidth="1"/>
    <col min="15615" max="15615" width="15" style="572" customWidth="1"/>
    <col min="15616" max="15616" width="0" style="572" hidden="1"/>
    <col min="15617" max="15617" width="5.5703125" style="572" customWidth="1"/>
    <col min="15618" max="15618" width="50.28515625" style="572" customWidth="1"/>
    <col min="15619" max="15619" width="7.28515625" style="572" customWidth="1"/>
    <col min="15620" max="15620" width="15" style="572" customWidth="1"/>
    <col min="15621" max="15621" width="15.42578125" style="572" customWidth="1"/>
    <col min="15622" max="15622" width="14.140625" style="572" customWidth="1"/>
    <col min="15623" max="15623" width="12.140625" style="572" customWidth="1"/>
    <col min="15624" max="15867" width="9.140625" style="572" customWidth="1"/>
    <col min="15868" max="15868" width="5.5703125" style="572" customWidth="1"/>
    <col min="15869" max="15869" width="42.7109375" style="572" customWidth="1"/>
    <col min="15870" max="15870" width="6.42578125" style="572" customWidth="1"/>
    <col min="15871" max="15871" width="15" style="572" customWidth="1"/>
    <col min="15872" max="15872" width="0" style="572" hidden="1"/>
    <col min="15873" max="15873" width="5.5703125" style="572" customWidth="1"/>
    <col min="15874" max="15874" width="50.28515625" style="572" customWidth="1"/>
    <col min="15875" max="15875" width="7.28515625" style="572" customWidth="1"/>
    <col min="15876" max="15876" width="15" style="572" customWidth="1"/>
    <col min="15877" max="15877" width="15.42578125" style="572" customWidth="1"/>
    <col min="15878" max="15878" width="14.140625" style="572" customWidth="1"/>
    <col min="15879" max="15879" width="12.140625" style="572" customWidth="1"/>
    <col min="15880" max="16123" width="9.140625" style="572" customWidth="1"/>
    <col min="16124" max="16124" width="5.5703125" style="572" customWidth="1"/>
    <col min="16125" max="16125" width="42.7109375" style="572" customWidth="1"/>
    <col min="16126" max="16126" width="6.42578125" style="572" customWidth="1"/>
    <col min="16127" max="16127" width="15" style="572" customWidth="1"/>
    <col min="16128" max="16128" width="0" style="572" hidden="1"/>
    <col min="16129" max="16129" width="5.5703125" style="572" customWidth="1"/>
    <col min="16130" max="16130" width="50.28515625" style="572" customWidth="1"/>
    <col min="16131" max="16131" width="7.28515625" style="572" customWidth="1"/>
    <col min="16132" max="16132" width="15" style="572" customWidth="1"/>
    <col min="16133" max="16133" width="15.42578125" style="572" customWidth="1"/>
    <col min="16134" max="16134" width="14.140625" style="572" customWidth="1"/>
    <col min="16135" max="16135" width="12.140625" style="572" customWidth="1"/>
    <col min="16136" max="16379" width="9.140625" style="572" customWidth="1"/>
    <col min="16380" max="16380" width="5.5703125" style="572" customWidth="1"/>
    <col min="16381" max="16381" width="42.7109375" style="572" customWidth="1"/>
    <col min="16382" max="16382" width="6.42578125" style="572" customWidth="1"/>
    <col min="16383" max="16383" width="15" style="572" customWidth="1"/>
    <col min="16384" max="16384" width="0" style="572" hidden="1"/>
  </cols>
  <sheetData>
    <row r="1" spans="1:7">
      <c r="E1" s="573" t="s">
        <v>679</v>
      </c>
      <c r="F1" s="573"/>
      <c r="G1" s="573"/>
    </row>
    <row r="2" spans="1:7" s="574" customFormat="1" ht="12.75">
      <c r="E2" s="1418" t="s">
        <v>1306</v>
      </c>
      <c r="F2" s="1418"/>
      <c r="G2" s="1419"/>
    </row>
    <row r="3" spans="1:7" s="574" customFormat="1" ht="12">
      <c r="E3" s="1420" t="s">
        <v>13</v>
      </c>
      <c r="F3" s="1420"/>
      <c r="G3" s="1420"/>
    </row>
    <row r="4" spans="1:7" s="574" customFormat="1" ht="12.75">
      <c r="A4" s="576"/>
      <c r="B4" s="576"/>
      <c r="C4" s="576"/>
      <c r="D4" s="577"/>
      <c r="E4" s="1421" t="s">
        <v>1293</v>
      </c>
      <c r="F4" s="1419"/>
      <c r="G4" s="1419"/>
    </row>
    <row r="5" spans="1:7" ht="21.75" customHeight="1">
      <c r="A5" s="1422" t="s">
        <v>680</v>
      </c>
      <c r="B5" s="1422"/>
      <c r="C5" s="1422"/>
      <c r="D5" s="1422"/>
      <c r="E5" s="1422"/>
      <c r="F5" s="1422"/>
      <c r="G5" s="1422"/>
    </row>
    <row r="6" spans="1:7" ht="18.75">
      <c r="A6" s="1422" t="s">
        <v>251</v>
      </c>
      <c r="B6" s="1422"/>
      <c r="C6" s="1422"/>
      <c r="D6" s="1422"/>
      <c r="E6" s="1422"/>
      <c r="F6" s="1422"/>
      <c r="G6" s="1422"/>
    </row>
    <row r="7" spans="1:7" ht="26.25" customHeight="1">
      <c r="B7" s="1423"/>
      <c r="C7" s="1423"/>
      <c r="D7" s="1423"/>
      <c r="E7" s="1423"/>
      <c r="F7" s="1423"/>
    </row>
    <row r="8" spans="1:7" ht="21" customHeight="1">
      <c r="B8" s="1424" t="s">
        <v>5</v>
      </c>
      <c r="C8" s="1424"/>
      <c r="D8" s="1424"/>
      <c r="E8" s="1424"/>
      <c r="F8" s="1424"/>
    </row>
    <row r="9" spans="1:7">
      <c r="A9" s="579" t="s">
        <v>6</v>
      </c>
      <c r="B9" s="1425" t="s">
        <v>681</v>
      </c>
      <c r="C9" s="1425"/>
      <c r="D9" s="1425"/>
      <c r="E9" s="1425"/>
      <c r="F9" s="1425"/>
    </row>
    <row r="10" spans="1:7" ht="5.25" customHeight="1">
      <c r="A10" s="579"/>
      <c r="B10" s="581"/>
      <c r="C10" s="581"/>
      <c r="D10" s="581"/>
      <c r="E10" s="1426"/>
      <c r="F10" s="1426"/>
      <c r="G10" s="1426"/>
    </row>
    <row r="11" spans="1:7" ht="14.25" customHeight="1">
      <c r="A11" s="1427" t="s">
        <v>682</v>
      </c>
      <c r="B11" s="1428"/>
      <c r="C11" s="1428"/>
      <c r="D11" s="1428"/>
      <c r="E11" s="1428"/>
      <c r="F11" s="1428"/>
      <c r="G11" s="1429"/>
    </row>
    <row r="12" spans="1:7" ht="20.25" customHeight="1">
      <c r="A12" s="1427"/>
      <c r="B12" s="1428"/>
      <c r="C12" s="1428"/>
      <c r="D12" s="1428"/>
      <c r="E12" s="1428"/>
      <c r="F12" s="1428"/>
      <c r="G12" s="1429"/>
    </row>
    <row r="13" spans="1:7" ht="15" customHeight="1">
      <c r="A13" s="1430" t="s">
        <v>683</v>
      </c>
      <c r="B13" s="1395"/>
      <c r="C13" s="1395"/>
      <c r="D13" s="1395"/>
      <c r="E13" s="1395"/>
      <c r="F13" s="1395"/>
      <c r="G13" s="1396"/>
    </row>
    <row r="14" spans="1:7" ht="42.75" customHeight="1">
      <c r="A14" s="1394"/>
      <c r="B14" s="1395"/>
      <c r="C14" s="1395"/>
      <c r="D14" s="1395"/>
      <c r="E14" s="1395"/>
      <c r="F14" s="1395"/>
      <c r="G14" s="1396"/>
    </row>
    <row r="15" spans="1:7" ht="51.75" customHeight="1">
      <c r="A15" s="1394" t="s">
        <v>684</v>
      </c>
      <c r="B15" s="1395"/>
      <c r="C15" s="1395"/>
      <c r="D15" s="1395"/>
      <c r="E15" s="1395"/>
      <c r="F15" s="1395"/>
      <c r="G15" s="1396"/>
    </row>
    <row r="16" spans="1:7" ht="37.5" customHeight="1">
      <c r="A16" s="1394" t="s">
        <v>685</v>
      </c>
      <c r="B16" s="1395"/>
      <c r="C16" s="1395"/>
      <c r="D16" s="1395"/>
      <c r="E16" s="1395"/>
      <c r="F16" s="1395"/>
      <c r="G16" s="1396"/>
    </row>
    <row r="17" spans="1:7" ht="27" customHeight="1">
      <c r="A17" s="1397" t="s">
        <v>686</v>
      </c>
      <c r="B17" s="1398"/>
      <c r="C17" s="1398"/>
      <c r="D17" s="1398"/>
      <c r="E17" s="1398"/>
      <c r="F17" s="1398"/>
      <c r="G17" s="1399"/>
    </row>
    <row r="18" spans="1:7" ht="40.5" customHeight="1">
      <c r="A18" s="1400" t="s">
        <v>687</v>
      </c>
      <c r="B18" s="1401"/>
      <c r="C18" s="1401"/>
      <c r="D18" s="1401"/>
      <c r="E18" s="1401"/>
      <c r="F18" s="1401"/>
      <c r="G18" s="1402"/>
    </row>
    <row r="19" spans="1:7" ht="12" customHeight="1">
      <c r="A19" s="1403" t="s">
        <v>688</v>
      </c>
      <c r="B19" s="1404"/>
      <c r="C19" s="1404"/>
      <c r="D19" s="1404"/>
      <c r="E19" s="1404"/>
      <c r="F19" s="1404"/>
      <c r="G19" s="1405"/>
    </row>
    <row r="20" spans="1:7" ht="60.75" customHeight="1">
      <c r="A20" s="582" t="s">
        <v>11</v>
      </c>
      <c r="B20" s="583" t="s">
        <v>331</v>
      </c>
      <c r="C20" s="584" t="s">
        <v>689</v>
      </c>
      <c r="D20" s="585" t="s">
        <v>690</v>
      </c>
      <c r="E20" s="586" t="s">
        <v>691</v>
      </c>
      <c r="F20" s="586" t="s">
        <v>692</v>
      </c>
      <c r="G20" s="587" t="s">
        <v>693</v>
      </c>
    </row>
    <row r="21" spans="1:7" ht="12" customHeight="1">
      <c r="A21" s="588" t="s">
        <v>1</v>
      </c>
      <c r="B21" s="588" t="s">
        <v>2</v>
      </c>
      <c r="C21" s="588" t="s">
        <v>4</v>
      </c>
      <c r="D21" s="588" t="s">
        <v>8</v>
      </c>
      <c r="E21" s="588" t="s">
        <v>291</v>
      </c>
      <c r="F21" s="588" t="s">
        <v>292</v>
      </c>
      <c r="G21" s="588" t="s">
        <v>339</v>
      </c>
    </row>
    <row r="22" spans="1:7" ht="15.75">
      <c r="A22" s="589" t="s">
        <v>694</v>
      </c>
      <c r="B22" s="1406" t="s">
        <v>695</v>
      </c>
      <c r="C22" s="1406"/>
      <c r="D22" s="1406"/>
      <c r="E22" s="1406"/>
      <c r="F22" s="1406"/>
      <c r="G22" s="1407"/>
    </row>
    <row r="23" spans="1:7">
      <c r="A23" s="590"/>
      <c r="B23" s="591" t="s">
        <v>696</v>
      </c>
      <c r="C23" s="592"/>
      <c r="D23" s="593">
        <f>D75</f>
        <v>0</v>
      </c>
      <c r="E23" s="593">
        <f>E75</f>
        <v>0</v>
      </c>
      <c r="F23" s="593">
        <f t="shared" ref="F23:F30" si="0">D23-E23</f>
        <v>0</v>
      </c>
      <c r="G23" s="593" t="e">
        <f t="shared" ref="G23:G29" si="1">F23/D23*100</f>
        <v>#DIV/0!</v>
      </c>
    </row>
    <row r="24" spans="1:7">
      <c r="A24" s="590"/>
      <c r="B24" s="591" t="s">
        <v>697</v>
      </c>
      <c r="C24" s="592"/>
      <c r="D24" s="593">
        <f>D108</f>
        <v>0</v>
      </c>
      <c r="E24" s="593">
        <f>E108</f>
        <v>0</v>
      </c>
      <c r="F24" s="593">
        <f t="shared" si="0"/>
        <v>0</v>
      </c>
      <c r="G24" s="593" t="e">
        <f t="shared" si="1"/>
        <v>#DIV/0!</v>
      </c>
    </row>
    <row r="25" spans="1:7">
      <c r="A25" s="590"/>
      <c r="B25" s="591" t="s">
        <v>698</v>
      </c>
      <c r="C25" s="592"/>
      <c r="D25" s="593">
        <f>D123</f>
        <v>0</v>
      </c>
      <c r="E25" s="593">
        <f>E123</f>
        <v>0</v>
      </c>
      <c r="F25" s="593">
        <f t="shared" si="0"/>
        <v>0</v>
      </c>
      <c r="G25" s="593" t="e">
        <f t="shared" si="1"/>
        <v>#DIV/0!</v>
      </c>
    </row>
    <row r="26" spans="1:7">
      <c r="A26" s="590"/>
      <c r="B26" s="591" t="s">
        <v>699</v>
      </c>
      <c r="C26" s="592"/>
      <c r="D26" s="593">
        <f>D138</f>
        <v>0</v>
      </c>
      <c r="E26" s="593">
        <f>E138</f>
        <v>0</v>
      </c>
      <c r="F26" s="593">
        <f t="shared" si="0"/>
        <v>0</v>
      </c>
      <c r="G26" s="593" t="e">
        <f t="shared" si="1"/>
        <v>#DIV/0!</v>
      </c>
    </row>
    <row r="27" spans="1:7" ht="17.25" customHeight="1">
      <c r="A27" s="590"/>
      <c r="B27" s="591" t="s">
        <v>700</v>
      </c>
      <c r="C27" s="591"/>
      <c r="D27" s="594">
        <f>D23+D24+D25+D26</f>
        <v>0</v>
      </c>
      <c r="E27" s="594">
        <f>E23+E24+E25+E26</f>
        <v>0</v>
      </c>
      <c r="F27" s="594">
        <f t="shared" si="0"/>
        <v>0</v>
      </c>
      <c r="G27" s="593" t="e">
        <f t="shared" si="1"/>
        <v>#DIV/0!</v>
      </c>
    </row>
    <row r="28" spans="1:7" ht="18.75" customHeight="1">
      <c r="A28" s="590"/>
      <c r="B28" s="591" t="s">
        <v>701</v>
      </c>
      <c r="C28" s="591"/>
      <c r="D28" s="593">
        <f>D168</f>
        <v>0</v>
      </c>
      <c r="E28" s="593">
        <f>E168</f>
        <v>0</v>
      </c>
      <c r="F28" s="593">
        <f t="shared" si="0"/>
        <v>0</v>
      </c>
      <c r="G28" s="593" t="e">
        <f t="shared" si="1"/>
        <v>#DIV/0!</v>
      </c>
    </row>
    <row r="29" spans="1:7" ht="17.25" customHeight="1">
      <c r="A29" s="595"/>
      <c r="B29" s="596" t="s">
        <v>702</v>
      </c>
      <c r="C29" s="596"/>
      <c r="D29" s="593">
        <f>D27+D28</f>
        <v>0</v>
      </c>
      <c r="E29" s="593">
        <f>E27+E28</f>
        <v>0</v>
      </c>
      <c r="F29" s="593">
        <f t="shared" si="0"/>
        <v>0</v>
      </c>
      <c r="G29" s="593" t="e">
        <f t="shared" si="1"/>
        <v>#DIV/0!</v>
      </c>
    </row>
    <row r="30" spans="1:7">
      <c r="A30" s="595"/>
      <c r="B30" s="597" t="s">
        <v>703</v>
      </c>
      <c r="C30" s="596"/>
      <c r="D30" s="598">
        <f>D76+D109+D124+D169+D139</f>
        <v>0</v>
      </c>
      <c r="E30" s="598">
        <f>E76+E109+E124+E169+E139</f>
        <v>0</v>
      </c>
      <c r="F30" s="593">
        <f t="shared" si="0"/>
        <v>0</v>
      </c>
      <c r="G30" s="593"/>
    </row>
    <row r="31" spans="1:7">
      <c r="A31" s="599"/>
      <c r="B31" s="600" t="s">
        <v>704</v>
      </c>
      <c r="C31" s="596"/>
      <c r="D31" s="598" t="e">
        <f>D30/D36*100</f>
        <v>#DIV/0!</v>
      </c>
      <c r="E31" s="598" t="e">
        <f>E30/E36*100</f>
        <v>#DIV/0!</v>
      </c>
      <c r="F31" s="593"/>
      <c r="G31" s="593"/>
    </row>
    <row r="32" spans="1:7" ht="15.75">
      <c r="A32" s="601" t="s">
        <v>705</v>
      </c>
      <c r="B32" s="1406" t="s">
        <v>706</v>
      </c>
      <c r="C32" s="1406"/>
      <c r="D32" s="1406"/>
      <c r="E32" s="1406"/>
      <c r="F32" s="1406"/>
      <c r="G32" s="1407"/>
    </row>
    <row r="33" spans="1:7" ht="15" customHeight="1">
      <c r="A33" s="590"/>
      <c r="B33" s="592" t="s">
        <v>707</v>
      </c>
      <c r="C33" s="592"/>
      <c r="D33" s="602">
        <f>D180</f>
        <v>0</v>
      </c>
      <c r="E33" s="602">
        <f>E180</f>
        <v>0</v>
      </c>
      <c r="F33" s="602">
        <f>D33-E33</f>
        <v>0</v>
      </c>
      <c r="G33" s="602" t="e">
        <f>F33/D33*100</f>
        <v>#DIV/0!</v>
      </c>
    </row>
    <row r="34" spans="1:7" ht="15" customHeight="1">
      <c r="A34" s="590"/>
      <c r="B34" s="592" t="s">
        <v>708</v>
      </c>
      <c r="C34" s="592"/>
      <c r="D34" s="602">
        <f>D185</f>
        <v>0</v>
      </c>
      <c r="E34" s="602">
        <f>E185</f>
        <v>0</v>
      </c>
      <c r="F34" s="602">
        <f>D34-E34</f>
        <v>0</v>
      </c>
      <c r="G34" s="602" t="e">
        <f>F34/D34*100</f>
        <v>#DIV/0!</v>
      </c>
    </row>
    <row r="35" spans="1:7" ht="16.5" customHeight="1">
      <c r="A35" s="590"/>
      <c r="B35" s="596" t="s">
        <v>709</v>
      </c>
      <c r="C35" s="596"/>
      <c r="D35" s="593">
        <f>D33+D34</f>
        <v>0</v>
      </c>
      <c r="E35" s="593">
        <f>E33+E34</f>
        <v>0</v>
      </c>
      <c r="F35" s="593">
        <f>D35-E35</f>
        <v>0</v>
      </c>
      <c r="G35" s="593" t="e">
        <f>F35/D35*100</f>
        <v>#DIV/0!</v>
      </c>
    </row>
    <row r="36" spans="1:7" ht="16.5" customHeight="1">
      <c r="A36" s="589" t="s">
        <v>710</v>
      </c>
      <c r="B36" s="596" t="s">
        <v>711</v>
      </c>
      <c r="C36" s="596"/>
      <c r="D36" s="593">
        <f>D29+D35</f>
        <v>0</v>
      </c>
      <c r="E36" s="593">
        <f>E29+E35</f>
        <v>0</v>
      </c>
      <c r="F36" s="593">
        <f>D36-E36</f>
        <v>0</v>
      </c>
      <c r="G36" s="593" t="e">
        <f>F36/D36*100</f>
        <v>#DIV/0!</v>
      </c>
    </row>
    <row r="37" spans="1:7" ht="12.75" customHeight="1">
      <c r="A37" s="601"/>
      <c r="B37" s="573"/>
      <c r="C37" s="573"/>
      <c r="D37" s="603"/>
      <c r="E37" s="603"/>
      <c r="F37" s="603"/>
      <c r="G37" s="604"/>
    </row>
    <row r="38" spans="1:7" ht="18" customHeight="1">
      <c r="A38" s="601" t="s">
        <v>712</v>
      </c>
      <c r="B38" s="1408" t="s">
        <v>713</v>
      </c>
      <c r="C38" s="1408"/>
      <c r="D38" s="1408"/>
      <c r="E38" s="1408"/>
      <c r="F38" s="1408"/>
      <c r="G38" s="1409"/>
    </row>
    <row r="39" spans="1:7">
      <c r="A39" s="605"/>
      <c r="B39" s="596" t="s">
        <v>714</v>
      </c>
      <c r="C39" s="596"/>
      <c r="D39" s="593">
        <f>D40+D41</f>
        <v>0</v>
      </c>
      <c r="E39" s="593">
        <f>E40+E41</f>
        <v>0</v>
      </c>
      <c r="F39" s="593">
        <f>D39-E39</f>
        <v>0</v>
      </c>
      <c r="G39" s="593" t="e">
        <f>F39/D39*100</f>
        <v>#DIV/0!</v>
      </c>
    </row>
    <row r="40" spans="1:7" ht="15.75">
      <c r="A40" s="606"/>
      <c r="B40" s="504" t="s">
        <v>715</v>
      </c>
      <c r="C40" s="504"/>
      <c r="D40" s="602"/>
      <c r="E40" s="602"/>
      <c r="F40" s="593"/>
      <c r="G40" s="593"/>
    </row>
    <row r="41" spans="1:7" ht="15.75">
      <c r="A41" s="606"/>
      <c r="B41" s="504" t="s">
        <v>716</v>
      </c>
      <c r="C41" s="504"/>
      <c r="D41" s="602"/>
      <c r="E41" s="602"/>
      <c r="F41" s="593"/>
      <c r="G41" s="593"/>
    </row>
    <row r="42" spans="1:7">
      <c r="A42" s="606"/>
      <c r="B42" s="596" t="s">
        <v>714</v>
      </c>
      <c r="C42" s="596"/>
      <c r="D42" s="593">
        <f>D43+D44</f>
        <v>0</v>
      </c>
      <c r="E42" s="593">
        <f>E43+E44</f>
        <v>0</v>
      </c>
      <c r="F42" s="593">
        <f>D42-E42</f>
        <v>0</v>
      </c>
      <c r="G42" s="593" t="e">
        <f>F42/D42*100</f>
        <v>#DIV/0!</v>
      </c>
    </row>
    <row r="43" spans="1:7" ht="15.75">
      <c r="A43" s="606"/>
      <c r="B43" s="504" t="s">
        <v>715</v>
      </c>
      <c r="C43" s="504"/>
      <c r="D43" s="602"/>
      <c r="E43" s="602"/>
      <c r="F43" s="593"/>
      <c r="G43" s="593"/>
    </row>
    <row r="44" spans="1:7" ht="15.75">
      <c r="A44" s="606"/>
      <c r="B44" s="504" t="s">
        <v>716</v>
      </c>
      <c r="C44" s="504"/>
      <c r="D44" s="602"/>
      <c r="E44" s="602"/>
      <c r="F44" s="593"/>
      <c r="G44" s="593"/>
    </row>
    <row r="45" spans="1:7">
      <c r="A45" s="605"/>
      <c r="B45" s="596" t="s">
        <v>714</v>
      </c>
      <c r="C45" s="596"/>
      <c r="D45" s="593">
        <f>D46+D47</f>
        <v>0</v>
      </c>
      <c r="E45" s="593">
        <f>E46+E47</f>
        <v>0</v>
      </c>
      <c r="F45" s="593">
        <f>D45-E45</f>
        <v>0</v>
      </c>
      <c r="G45" s="593" t="e">
        <f>F45/D45*100</f>
        <v>#DIV/0!</v>
      </c>
    </row>
    <row r="46" spans="1:7" ht="15.75">
      <c r="A46" s="606"/>
      <c r="B46" s="504" t="s">
        <v>715</v>
      </c>
      <c r="C46" s="504"/>
      <c r="D46" s="602"/>
      <c r="E46" s="602"/>
      <c r="F46" s="593"/>
      <c r="G46" s="593"/>
    </row>
    <row r="47" spans="1:7" ht="15.75">
      <c r="A47" s="606"/>
      <c r="B47" s="504" t="s">
        <v>716</v>
      </c>
      <c r="C47" s="504"/>
      <c r="D47" s="602"/>
      <c r="E47" s="602"/>
      <c r="F47" s="593"/>
      <c r="G47" s="593"/>
    </row>
    <row r="48" spans="1:7">
      <c r="A48" s="605"/>
      <c r="B48" s="596" t="s">
        <v>714</v>
      </c>
      <c r="C48" s="596"/>
      <c r="D48" s="593">
        <f>D49+D50</f>
        <v>0</v>
      </c>
      <c r="E48" s="593">
        <f>E49+E50</f>
        <v>0</v>
      </c>
      <c r="F48" s="593">
        <f>D48-E48</f>
        <v>0</v>
      </c>
      <c r="G48" s="593" t="e">
        <f>F48/D48*100</f>
        <v>#DIV/0!</v>
      </c>
    </row>
    <row r="49" spans="1:7" ht="15.75">
      <c r="A49" s="606"/>
      <c r="B49" s="504" t="s">
        <v>715</v>
      </c>
      <c r="C49" s="504"/>
      <c r="D49" s="602"/>
      <c r="E49" s="602"/>
      <c r="F49" s="593"/>
      <c r="G49" s="593"/>
    </row>
    <row r="50" spans="1:7" ht="15.75">
      <c r="A50" s="606"/>
      <c r="B50" s="504" t="s">
        <v>716</v>
      </c>
      <c r="C50" s="504"/>
      <c r="D50" s="602"/>
      <c r="E50" s="602"/>
      <c r="F50" s="593"/>
      <c r="G50" s="593"/>
    </row>
    <row r="51" spans="1:7">
      <c r="A51" s="605"/>
      <c r="B51" s="596" t="s">
        <v>714</v>
      </c>
      <c r="C51" s="596"/>
      <c r="D51" s="593">
        <f>D52+D53</f>
        <v>0</v>
      </c>
      <c r="E51" s="593">
        <f>E52+E53</f>
        <v>0</v>
      </c>
      <c r="F51" s="593">
        <f>D51-E51</f>
        <v>0</v>
      </c>
      <c r="G51" s="593" t="e">
        <f>F51/D51*100</f>
        <v>#DIV/0!</v>
      </c>
    </row>
    <row r="52" spans="1:7" ht="15.75">
      <c r="A52" s="606"/>
      <c r="B52" s="504" t="s">
        <v>715</v>
      </c>
      <c r="C52" s="504"/>
      <c r="D52" s="602"/>
      <c r="E52" s="602"/>
      <c r="F52" s="593"/>
      <c r="G52" s="593"/>
    </row>
    <row r="53" spans="1:7" ht="15.75">
      <c r="A53" s="606"/>
      <c r="B53" s="504" t="s">
        <v>716</v>
      </c>
      <c r="C53" s="504"/>
      <c r="D53" s="602"/>
      <c r="E53" s="602"/>
      <c r="F53" s="593"/>
      <c r="G53" s="593"/>
    </row>
    <row r="54" spans="1:7">
      <c r="A54" s="605"/>
      <c r="B54" s="596" t="s">
        <v>714</v>
      </c>
      <c r="C54" s="596"/>
      <c r="D54" s="593">
        <f>D55+D56</f>
        <v>0</v>
      </c>
      <c r="E54" s="593">
        <f>E55+E56</f>
        <v>0</v>
      </c>
      <c r="F54" s="593">
        <f>D54-E54</f>
        <v>0</v>
      </c>
      <c r="G54" s="593" t="e">
        <f>F54/D54*100</f>
        <v>#DIV/0!</v>
      </c>
    </row>
    <row r="55" spans="1:7" ht="15.75">
      <c r="A55" s="606"/>
      <c r="B55" s="504" t="s">
        <v>715</v>
      </c>
      <c r="C55" s="504"/>
      <c r="D55" s="607"/>
      <c r="E55" s="602"/>
      <c r="F55" s="593"/>
      <c r="G55" s="593"/>
    </row>
    <row r="56" spans="1:7" ht="15.75">
      <c r="A56" s="606"/>
      <c r="B56" s="504" t="s">
        <v>716</v>
      </c>
      <c r="C56" s="504"/>
      <c r="D56" s="607"/>
      <c r="E56" s="602"/>
      <c r="F56" s="593"/>
      <c r="G56" s="593"/>
    </row>
    <row r="57" spans="1:7">
      <c r="A57" s="605"/>
      <c r="B57" s="596" t="s">
        <v>714</v>
      </c>
      <c r="C57" s="596"/>
      <c r="D57" s="593">
        <f>D58+D59</f>
        <v>0</v>
      </c>
      <c r="E57" s="593">
        <f>E58+E59</f>
        <v>0</v>
      </c>
      <c r="F57" s="593">
        <f>D57-E57</f>
        <v>0</v>
      </c>
      <c r="G57" s="593" t="e">
        <f>F57/D57*100</f>
        <v>#DIV/0!</v>
      </c>
    </row>
    <row r="58" spans="1:7" ht="15.75">
      <c r="A58" s="606"/>
      <c r="B58" s="504" t="s">
        <v>715</v>
      </c>
      <c r="C58" s="504"/>
      <c r="D58" s="602"/>
      <c r="E58" s="602"/>
      <c r="F58" s="593"/>
      <c r="G58" s="593"/>
    </row>
    <row r="59" spans="1:7" ht="15.75">
      <c r="A59" s="606"/>
      <c r="B59" s="504" t="s">
        <v>716</v>
      </c>
      <c r="C59" s="504"/>
      <c r="D59" s="602"/>
      <c r="E59" s="602"/>
      <c r="F59" s="593"/>
      <c r="G59" s="593"/>
    </row>
    <row r="60" spans="1:7">
      <c r="A60" s="605"/>
      <c r="B60" s="596" t="s">
        <v>714</v>
      </c>
      <c r="C60" s="596"/>
      <c r="D60" s="593">
        <f>D61+D62</f>
        <v>0</v>
      </c>
      <c r="E60" s="593">
        <f>E61+E62</f>
        <v>0</v>
      </c>
      <c r="F60" s="593">
        <f>D60-E60</f>
        <v>0</v>
      </c>
      <c r="G60" s="593" t="e">
        <f>F60/D60*100</f>
        <v>#DIV/0!</v>
      </c>
    </row>
    <row r="61" spans="1:7" ht="15.75">
      <c r="A61" s="606"/>
      <c r="B61" s="504" t="s">
        <v>715</v>
      </c>
      <c r="C61" s="504"/>
      <c r="D61" s="602"/>
      <c r="E61" s="602"/>
      <c r="F61" s="593"/>
      <c r="G61" s="593"/>
    </row>
    <row r="62" spans="1:7" ht="15.75">
      <c r="A62" s="606"/>
      <c r="B62" s="504" t="s">
        <v>716</v>
      </c>
      <c r="C62" s="504"/>
      <c r="D62" s="602"/>
      <c r="E62" s="602"/>
      <c r="F62" s="593"/>
      <c r="G62" s="593"/>
    </row>
    <row r="63" spans="1:7">
      <c r="A63" s="605"/>
      <c r="B63" s="596" t="s">
        <v>714</v>
      </c>
      <c r="C63" s="596"/>
      <c r="D63" s="593">
        <f>D64+D65</f>
        <v>0</v>
      </c>
      <c r="E63" s="593">
        <f>E64+E65</f>
        <v>0</v>
      </c>
      <c r="F63" s="593">
        <f>D63-E63</f>
        <v>0</v>
      </c>
      <c r="G63" s="593" t="e">
        <f>F63/D63*100</f>
        <v>#DIV/0!</v>
      </c>
    </row>
    <row r="64" spans="1:7" ht="15.75">
      <c r="A64" s="606"/>
      <c r="B64" s="504" t="s">
        <v>715</v>
      </c>
      <c r="C64" s="504"/>
      <c r="D64" s="602"/>
      <c r="E64" s="602"/>
      <c r="F64" s="593"/>
      <c r="G64" s="593"/>
    </row>
    <row r="65" spans="1:7" ht="15.75">
      <c r="A65" s="606"/>
      <c r="B65" s="504" t="s">
        <v>716</v>
      </c>
      <c r="C65" s="504"/>
      <c r="D65" s="602"/>
      <c r="E65" s="602"/>
      <c r="F65" s="593"/>
      <c r="G65" s="593"/>
    </row>
    <row r="66" spans="1:7">
      <c r="A66" s="605"/>
      <c r="B66" s="596" t="s">
        <v>714</v>
      </c>
      <c r="C66" s="596"/>
      <c r="D66" s="593">
        <f>D67+D68</f>
        <v>0</v>
      </c>
      <c r="E66" s="593">
        <f>E67+E68</f>
        <v>0</v>
      </c>
      <c r="F66" s="593">
        <f>D66-E66</f>
        <v>0</v>
      </c>
      <c r="G66" s="593" t="e">
        <f>F66/D66*100</f>
        <v>#DIV/0!</v>
      </c>
    </row>
    <row r="67" spans="1:7" ht="15.75">
      <c r="A67" s="606"/>
      <c r="B67" s="504" t="s">
        <v>715</v>
      </c>
      <c r="C67" s="504"/>
      <c r="D67" s="602"/>
      <c r="E67" s="602"/>
      <c r="F67" s="593"/>
      <c r="G67" s="593"/>
    </row>
    <row r="68" spans="1:7" ht="15.75">
      <c r="A68" s="606"/>
      <c r="B68" s="504" t="s">
        <v>716</v>
      </c>
      <c r="C68" s="504"/>
      <c r="D68" s="602"/>
      <c r="E68" s="602"/>
      <c r="F68" s="593"/>
      <c r="G68" s="593"/>
    </row>
    <row r="69" spans="1:7" ht="15" customHeight="1">
      <c r="A69" s="606"/>
      <c r="B69" s="596" t="s">
        <v>714</v>
      </c>
      <c r="C69" s="596"/>
      <c r="D69" s="593">
        <f>D70+D71</f>
        <v>0</v>
      </c>
      <c r="E69" s="593">
        <f>E70+E71</f>
        <v>0</v>
      </c>
      <c r="F69" s="593">
        <f>D69-E69</f>
        <v>0</v>
      </c>
      <c r="G69" s="593" t="e">
        <f>F69/D69*100</f>
        <v>#DIV/0!</v>
      </c>
    </row>
    <row r="70" spans="1:7" ht="16.5" customHeight="1">
      <c r="A70" s="606"/>
      <c r="B70" s="504" t="s">
        <v>715</v>
      </c>
      <c r="C70" s="504"/>
      <c r="D70" s="602"/>
      <c r="E70" s="602"/>
      <c r="F70" s="593"/>
      <c r="G70" s="593"/>
    </row>
    <row r="71" spans="1:7" ht="15.75">
      <c r="A71" s="606"/>
      <c r="B71" s="504" t="s">
        <v>716</v>
      </c>
      <c r="C71" s="504"/>
      <c r="D71" s="602"/>
      <c r="E71" s="602"/>
      <c r="F71" s="593"/>
      <c r="G71" s="593"/>
    </row>
    <row r="72" spans="1:7" ht="15" customHeight="1">
      <c r="A72" s="605"/>
      <c r="B72" s="596" t="s">
        <v>714</v>
      </c>
      <c r="C72" s="596"/>
      <c r="D72" s="593">
        <f>D73+D74</f>
        <v>0</v>
      </c>
      <c r="E72" s="593">
        <f>E73+E74</f>
        <v>0</v>
      </c>
      <c r="F72" s="593">
        <f>D72-E72</f>
        <v>0</v>
      </c>
      <c r="G72" s="593" t="e">
        <f>F72/D72*100</f>
        <v>#DIV/0!</v>
      </c>
    </row>
    <row r="73" spans="1:7" ht="16.5" customHeight="1">
      <c r="A73" s="606"/>
      <c r="B73" s="504" t="s">
        <v>715</v>
      </c>
      <c r="C73" s="504"/>
      <c r="D73" s="602"/>
      <c r="E73" s="602"/>
      <c r="F73" s="593"/>
      <c r="G73" s="593"/>
    </row>
    <row r="74" spans="1:7" ht="15.75">
      <c r="A74" s="606"/>
      <c r="B74" s="504" t="s">
        <v>716</v>
      </c>
      <c r="C74" s="504"/>
      <c r="D74" s="602"/>
      <c r="E74" s="602"/>
      <c r="F74" s="593"/>
      <c r="G74" s="593"/>
    </row>
    <row r="75" spans="1:7" ht="16.5" customHeight="1">
      <c r="A75" s="605"/>
      <c r="B75" s="596" t="s">
        <v>717</v>
      </c>
      <c r="C75" s="596"/>
      <c r="D75" s="593">
        <f>D39+D42+D45+D48+D51+D54+D57+D60+D63+D66+D72+D69</f>
        <v>0</v>
      </c>
      <c r="E75" s="593">
        <f>E39+E42+E45+E48+E51+E54+E57+E60+E63+E66+E72+E69</f>
        <v>0</v>
      </c>
      <c r="F75" s="593">
        <f>D75-E75</f>
        <v>0</v>
      </c>
      <c r="G75" s="593" t="e">
        <f>F75/D75*100</f>
        <v>#DIV/0!</v>
      </c>
    </row>
    <row r="76" spans="1:7" ht="17.25" customHeight="1">
      <c r="A76" s="606"/>
      <c r="B76" s="596" t="s">
        <v>718</v>
      </c>
      <c r="C76" s="596"/>
      <c r="D76" s="593">
        <f>D40+D43+D46+D49+D52+D55+D58+D61+D64++D73+D67+D70</f>
        <v>0</v>
      </c>
      <c r="E76" s="593">
        <f>E75</f>
        <v>0</v>
      </c>
      <c r="F76" s="593">
        <f>D76-E76</f>
        <v>0</v>
      </c>
      <c r="G76" s="593"/>
    </row>
    <row r="77" spans="1:7" ht="20.25" customHeight="1">
      <c r="A77" s="589" t="s">
        <v>719</v>
      </c>
      <c r="B77" s="1410" t="s">
        <v>720</v>
      </c>
      <c r="C77" s="1410"/>
      <c r="D77" s="1410"/>
      <c r="E77" s="1410"/>
      <c r="F77" s="1410"/>
      <c r="G77" s="1411"/>
    </row>
    <row r="78" spans="1:7">
      <c r="A78" s="608"/>
      <c r="B78" s="596" t="s">
        <v>721</v>
      </c>
      <c r="C78" s="595"/>
      <c r="D78" s="593">
        <f>D79+D80</f>
        <v>0</v>
      </c>
      <c r="E78" s="593">
        <f>E79+E80</f>
        <v>0</v>
      </c>
      <c r="F78" s="609">
        <f>D78-E78</f>
        <v>0</v>
      </c>
      <c r="G78" s="609" t="e">
        <f>F78/D78*100</f>
        <v>#DIV/0!</v>
      </c>
    </row>
    <row r="79" spans="1:7" ht="15.75">
      <c r="A79" s="608"/>
      <c r="B79" s="504" t="s">
        <v>715</v>
      </c>
      <c r="C79" s="610"/>
      <c r="D79" s="611"/>
      <c r="E79" s="602"/>
      <c r="F79" s="609"/>
      <c r="G79" s="609"/>
    </row>
    <row r="80" spans="1:7" ht="15.75">
      <c r="A80" s="608"/>
      <c r="B80" s="504" t="s">
        <v>716</v>
      </c>
      <c r="C80" s="610"/>
      <c r="D80" s="611"/>
      <c r="E80" s="602"/>
      <c r="F80" s="609"/>
      <c r="G80" s="609"/>
    </row>
    <row r="81" spans="1:7">
      <c r="A81" s="608"/>
      <c r="B81" s="596" t="s">
        <v>721</v>
      </c>
      <c r="C81" s="595"/>
      <c r="D81" s="593">
        <f>D82+D83</f>
        <v>0</v>
      </c>
      <c r="E81" s="593">
        <f>E82+E83</f>
        <v>0</v>
      </c>
      <c r="F81" s="609">
        <f>D81-E81</f>
        <v>0</v>
      </c>
      <c r="G81" s="609" t="e">
        <f>F81/D81*100</f>
        <v>#DIV/0!</v>
      </c>
    </row>
    <row r="82" spans="1:7" ht="15.75">
      <c r="A82" s="608"/>
      <c r="B82" s="504" t="s">
        <v>715</v>
      </c>
      <c r="C82" s="610"/>
      <c r="D82" s="611"/>
      <c r="E82" s="602"/>
      <c r="F82" s="609"/>
      <c r="G82" s="609"/>
    </row>
    <row r="83" spans="1:7" ht="15.75">
      <c r="A83" s="608"/>
      <c r="B83" s="504" t="s">
        <v>716</v>
      </c>
      <c r="C83" s="610"/>
      <c r="D83" s="611"/>
      <c r="E83" s="602"/>
      <c r="F83" s="609"/>
      <c r="G83" s="609"/>
    </row>
    <row r="84" spans="1:7" ht="14.25" customHeight="1">
      <c r="A84" s="608"/>
      <c r="B84" s="596" t="s">
        <v>721</v>
      </c>
      <c r="C84" s="595"/>
      <c r="D84" s="593">
        <f>D85+D86</f>
        <v>0</v>
      </c>
      <c r="E84" s="593">
        <f>E85+E86</f>
        <v>0</v>
      </c>
      <c r="F84" s="609">
        <f>D84-E84</f>
        <v>0</v>
      </c>
      <c r="G84" s="609" t="e">
        <f>F84/D84*100</f>
        <v>#DIV/0!</v>
      </c>
    </row>
    <row r="85" spans="1:7" ht="15.75" customHeight="1">
      <c r="A85" s="608"/>
      <c r="B85" s="504" t="s">
        <v>715</v>
      </c>
      <c r="C85" s="610"/>
      <c r="D85" s="611"/>
      <c r="E85" s="602"/>
      <c r="F85" s="609"/>
      <c r="G85" s="609"/>
    </row>
    <row r="86" spans="1:7" ht="16.5" customHeight="1">
      <c r="A86" s="608"/>
      <c r="B86" s="504" t="s">
        <v>716</v>
      </c>
      <c r="C86" s="610"/>
      <c r="D86" s="611"/>
      <c r="E86" s="602"/>
      <c r="F86" s="609"/>
      <c r="G86" s="609"/>
    </row>
    <row r="87" spans="1:7">
      <c r="A87" s="608"/>
      <c r="B87" s="596" t="s">
        <v>721</v>
      </c>
      <c r="C87" s="595"/>
      <c r="D87" s="593">
        <f>D88+D89</f>
        <v>0</v>
      </c>
      <c r="E87" s="593">
        <f>E88+E89</f>
        <v>0</v>
      </c>
      <c r="F87" s="609">
        <f>D87-E87</f>
        <v>0</v>
      </c>
      <c r="G87" s="609" t="e">
        <f>F87/D87*100</f>
        <v>#DIV/0!</v>
      </c>
    </row>
    <row r="88" spans="1:7" ht="15.75">
      <c r="A88" s="608"/>
      <c r="B88" s="504" t="s">
        <v>715</v>
      </c>
      <c r="C88" s="610"/>
      <c r="D88" s="611"/>
      <c r="E88" s="602"/>
      <c r="F88" s="609"/>
      <c r="G88" s="609"/>
    </row>
    <row r="89" spans="1:7" ht="15.75">
      <c r="A89" s="608"/>
      <c r="B89" s="504" t="s">
        <v>716</v>
      </c>
      <c r="C89" s="610"/>
      <c r="D89" s="611"/>
      <c r="E89" s="602"/>
      <c r="F89" s="609"/>
      <c r="G89" s="609"/>
    </row>
    <row r="90" spans="1:7" ht="15.2" customHeight="1">
      <c r="A90" s="608"/>
      <c r="B90" s="596" t="s">
        <v>721</v>
      </c>
      <c r="C90" s="595"/>
      <c r="D90" s="593">
        <f>D91+D92</f>
        <v>0</v>
      </c>
      <c r="E90" s="593">
        <f>E91+E92</f>
        <v>0</v>
      </c>
      <c r="F90" s="609">
        <f>D90-E90</f>
        <v>0</v>
      </c>
      <c r="G90" s="609" t="e">
        <f>F90/D90*100</f>
        <v>#DIV/0!</v>
      </c>
    </row>
    <row r="91" spans="1:7" ht="15.2" customHeight="1">
      <c r="A91" s="608"/>
      <c r="B91" s="504" t="s">
        <v>715</v>
      </c>
      <c r="C91" s="610"/>
      <c r="D91" s="611"/>
      <c r="E91" s="602"/>
      <c r="F91" s="609"/>
      <c r="G91" s="609"/>
    </row>
    <row r="92" spans="1:7" ht="15.2" customHeight="1">
      <c r="A92" s="608"/>
      <c r="B92" s="504" t="s">
        <v>716</v>
      </c>
      <c r="C92" s="610"/>
      <c r="D92" s="611"/>
      <c r="E92" s="602"/>
      <c r="F92" s="609"/>
      <c r="G92" s="609"/>
    </row>
    <row r="93" spans="1:7" ht="15.2" customHeight="1">
      <c r="A93" s="608"/>
      <c r="B93" s="596" t="s">
        <v>721</v>
      </c>
      <c r="C93" s="595"/>
      <c r="D93" s="593">
        <f>D94+D95</f>
        <v>0</v>
      </c>
      <c r="E93" s="593">
        <f>E94+E95</f>
        <v>0</v>
      </c>
      <c r="F93" s="609">
        <f>D93-E93</f>
        <v>0</v>
      </c>
      <c r="G93" s="609" t="e">
        <f>F93/D93*100</f>
        <v>#DIV/0!</v>
      </c>
    </row>
    <row r="94" spans="1:7" ht="15.2" customHeight="1">
      <c r="A94" s="608"/>
      <c r="B94" s="504" t="s">
        <v>715</v>
      </c>
      <c r="C94" s="610"/>
      <c r="D94" s="611"/>
      <c r="E94" s="602"/>
      <c r="F94" s="609"/>
      <c r="G94" s="609"/>
    </row>
    <row r="95" spans="1:7" ht="15.2" customHeight="1">
      <c r="A95" s="608"/>
      <c r="B95" s="504" t="s">
        <v>716</v>
      </c>
      <c r="C95" s="610"/>
      <c r="D95" s="611"/>
      <c r="E95" s="602"/>
      <c r="F95" s="609"/>
      <c r="G95" s="609"/>
    </row>
    <row r="96" spans="1:7">
      <c r="A96" s="608"/>
      <c r="B96" s="596" t="s">
        <v>721</v>
      </c>
      <c r="C96" s="595"/>
      <c r="D96" s="593">
        <f>D97+D98</f>
        <v>0</v>
      </c>
      <c r="E96" s="593">
        <f>E97+E98</f>
        <v>0</v>
      </c>
      <c r="F96" s="609">
        <f>D96-E96</f>
        <v>0</v>
      </c>
      <c r="G96" s="609" t="e">
        <f>F96/D96*100</f>
        <v>#DIV/0!</v>
      </c>
    </row>
    <row r="97" spans="1:7" ht="15.75">
      <c r="A97" s="608"/>
      <c r="B97" s="504" t="s">
        <v>715</v>
      </c>
      <c r="C97" s="610"/>
      <c r="D97" s="611"/>
      <c r="E97" s="602"/>
      <c r="F97" s="609"/>
      <c r="G97" s="609"/>
    </row>
    <row r="98" spans="1:7" ht="15.75">
      <c r="A98" s="608"/>
      <c r="B98" s="504" t="s">
        <v>716</v>
      </c>
      <c r="C98" s="610"/>
      <c r="D98" s="611"/>
      <c r="E98" s="602"/>
      <c r="F98" s="609"/>
      <c r="G98" s="609"/>
    </row>
    <row r="99" spans="1:7">
      <c r="A99" s="608"/>
      <c r="B99" s="596" t="s">
        <v>721</v>
      </c>
      <c r="C99" s="595"/>
      <c r="D99" s="593">
        <f>D100+D101</f>
        <v>0</v>
      </c>
      <c r="E99" s="593">
        <f>E100+E101</f>
        <v>0</v>
      </c>
      <c r="F99" s="609">
        <f>D99-E99</f>
        <v>0</v>
      </c>
      <c r="G99" s="609" t="e">
        <f>F99/D99*100</f>
        <v>#DIV/0!</v>
      </c>
    </row>
    <row r="100" spans="1:7" ht="15.75">
      <c r="A100" s="608"/>
      <c r="B100" s="504" t="s">
        <v>715</v>
      </c>
      <c r="C100" s="610"/>
      <c r="D100" s="611"/>
      <c r="E100" s="602"/>
      <c r="F100" s="609"/>
      <c r="G100" s="609"/>
    </row>
    <row r="101" spans="1:7" ht="15.75">
      <c r="A101" s="608"/>
      <c r="B101" s="504" t="s">
        <v>716</v>
      </c>
      <c r="C101" s="610"/>
      <c r="D101" s="611"/>
      <c r="E101" s="602"/>
      <c r="F101" s="609"/>
      <c r="G101" s="609"/>
    </row>
    <row r="102" spans="1:7">
      <c r="A102" s="608"/>
      <c r="B102" s="596" t="s">
        <v>721</v>
      </c>
      <c r="C102" s="595"/>
      <c r="D102" s="593">
        <f>D103+D104</f>
        <v>0</v>
      </c>
      <c r="E102" s="593">
        <f>E103+E104</f>
        <v>0</v>
      </c>
      <c r="F102" s="609">
        <f>D102-E102</f>
        <v>0</v>
      </c>
      <c r="G102" s="609" t="e">
        <f>F102/D102*100</f>
        <v>#DIV/0!</v>
      </c>
    </row>
    <row r="103" spans="1:7" ht="15.75">
      <c r="A103" s="608"/>
      <c r="B103" s="504" t="s">
        <v>715</v>
      </c>
      <c r="C103" s="610"/>
      <c r="D103" s="611"/>
      <c r="E103" s="602"/>
      <c r="F103" s="609"/>
      <c r="G103" s="609"/>
    </row>
    <row r="104" spans="1:7" ht="15.75">
      <c r="A104" s="612"/>
      <c r="B104" s="504" t="s">
        <v>716</v>
      </c>
      <c r="C104" s="610"/>
      <c r="D104" s="602"/>
      <c r="E104" s="602"/>
      <c r="F104" s="593"/>
      <c r="G104" s="593"/>
    </row>
    <row r="105" spans="1:7">
      <c r="A105" s="605"/>
      <c r="B105" s="596" t="s">
        <v>721</v>
      </c>
      <c r="C105" s="595"/>
      <c r="D105" s="593">
        <f>D106+D107</f>
        <v>0</v>
      </c>
      <c r="E105" s="593">
        <f>E106+E107</f>
        <v>0</v>
      </c>
      <c r="F105" s="609">
        <f>D105-E105</f>
        <v>0</v>
      </c>
      <c r="G105" s="609" t="e">
        <f>F105/D105*100</f>
        <v>#DIV/0!</v>
      </c>
    </row>
    <row r="106" spans="1:7" ht="15.75">
      <c r="A106" s="612"/>
      <c r="B106" s="504" t="s">
        <v>715</v>
      </c>
      <c r="C106" s="610"/>
      <c r="D106" s="602"/>
      <c r="E106" s="602"/>
      <c r="F106" s="593"/>
      <c r="G106" s="593"/>
    </row>
    <row r="107" spans="1:7" ht="15.75">
      <c r="A107" s="605"/>
      <c r="B107" s="504" t="s">
        <v>716</v>
      </c>
      <c r="C107" s="610"/>
      <c r="D107" s="602"/>
      <c r="E107" s="602"/>
      <c r="F107" s="593"/>
      <c r="G107" s="593"/>
    </row>
    <row r="108" spans="1:7" ht="17.25" customHeight="1">
      <c r="A108" s="605"/>
      <c r="B108" s="596" t="s">
        <v>717</v>
      </c>
      <c r="C108" s="595"/>
      <c r="D108" s="593">
        <f>D78+D81+D84+D87+D90+D93+D99++D96+D105+D102</f>
        <v>0</v>
      </c>
      <c r="E108" s="593">
        <f>E78+E81+E84+E87+E90+E93+E99++E96+E105+E102</f>
        <v>0</v>
      </c>
      <c r="F108" s="593">
        <f>D108-E108</f>
        <v>0</v>
      </c>
      <c r="G108" s="593" t="e">
        <f>F108/D108*100</f>
        <v>#DIV/0!</v>
      </c>
    </row>
    <row r="109" spans="1:7" ht="17.25" customHeight="1">
      <c r="A109" s="612"/>
      <c r="B109" s="596" t="s">
        <v>718</v>
      </c>
      <c r="C109" s="595"/>
      <c r="D109" s="593">
        <f>D79+D82+D85+D88+D91+D94+D97+D100++D106+D103</f>
        <v>0</v>
      </c>
      <c r="E109" s="593">
        <f>E108</f>
        <v>0</v>
      </c>
      <c r="F109" s="593">
        <f>D109-E109</f>
        <v>0</v>
      </c>
      <c r="G109" s="593"/>
    </row>
    <row r="110" spans="1:7" ht="18" customHeight="1">
      <c r="A110" s="613" t="s">
        <v>722</v>
      </c>
      <c r="B110" s="1412" t="s">
        <v>723</v>
      </c>
      <c r="C110" s="1412"/>
      <c r="D110" s="1412"/>
      <c r="E110" s="1412"/>
      <c r="F110" s="1412"/>
      <c r="G110" s="1413"/>
    </row>
    <row r="111" spans="1:7">
      <c r="A111" s="605"/>
      <c r="B111" s="596" t="s">
        <v>724</v>
      </c>
      <c r="C111" s="595"/>
      <c r="D111" s="593">
        <f>D112+D113</f>
        <v>0</v>
      </c>
      <c r="E111" s="593">
        <f>E112+E113</f>
        <v>0</v>
      </c>
      <c r="F111" s="609">
        <f>D111-E111</f>
        <v>0</v>
      </c>
      <c r="G111" s="609" t="e">
        <f>F111/D111*100</f>
        <v>#DIV/0!</v>
      </c>
    </row>
    <row r="112" spans="1:7" ht="15.75">
      <c r="A112" s="605"/>
      <c r="B112" s="504" t="s">
        <v>715</v>
      </c>
      <c r="C112" s="610"/>
      <c r="D112" s="602"/>
      <c r="E112" s="602"/>
      <c r="F112" s="593"/>
      <c r="G112" s="593"/>
    </row>
    <row r="113" spans="1:7" ht="15.75">
      <c r="A113" s="605"/>
      <c r="B113" s="504" t="s">
        <v>716</v>
      </c>
      <c r="C113" s="610"/>
      <c r="D113" s="602"/>
      <c r="E113" s="602"/>
      <c r="F113" s="593"/>
      <c r="G113" s="593"/>
    </row>
    <row r="114" spans="1:7">
      <c r="A114" s="605"/>
      <c r="B114" s="596" t="s">
        <v>724</v>
      </c>
      <c r="C114" s="595"/>
      <c r="D114" s="593">
        <f>D115+D116</f>
        <v>0</v>
      </c>
      <c r="E114" s="593">
        <f>E115+E116</f>
        <v>0</v>
      </c>
      <c r="F114" s="609">
        <f>D114-E114</f>
        <v>0</v>
      </c>
      <c r="G114" s="609" t="e">
        <f>F114/D114*100</f>
        <v>#DIV/0!</v>
      </c>
    </row>
    <row r="115" spans="1:7" ht="15.75">
      <c r="A115" s="605"/>
      <c r="B115" s="504" t="s">
        <v>715</v>
      </c>
      <c r="C115" s="610"/>
      <c r="D115" s="602"/>
      <c r="E115" s="602"/>
      <c r="F115" s="593"/>
      <c r="G115" s="593"/>
    </row>
    <row r="116" spans="1:7" ht="15.75">
      <c r="A116" s="605"/>
      <c r="B116" s="504" t="s">
        <v>716</v>
      </c>
      <c r="C116" s="610"/>
      <c r="D116" s="602"/>
      <c r="E116" s="602"/>
      <c r="F116" s="593"/>
      <c r="G116" s="593"/>
    </row>
    <row r="117" spans="1:7">
      <c r="A117" s="605"/>
      <c r="B117" s="596" t="s">
        <v>724</v>
      </c>
      <c r="C117" s="595"/>
      <c r="D117" s="593">
        <f>D118+D119</f>
        <v>0</v>
      </c>
      <c r="E117" s="593">
        <f>E118+E119</f>
        <v>0</v>
      </c>
      <c r="F117" s="609">
        <f>D117-E117</f>
        <v>0</v>
      </c>
      <c r="G117" s="609" t="e">
        <f>F117/D117*100</f>
        <v>#DIV/0!</v>
      </c>
    </row>
    <row r="118" spans="1:7" ht="15.75">
      <c r="A118" s="605"/>
      <c r="B118" s="504" t="s">
        <v>715</v>
      </c>
      <c r="C118" s="610"/>
      <c r="D118" s="602"/>
      <c r="E118" s="602"/>
      <c r="F118" s="593"/>
      <c r="G118" s="593"/>
    </row>
    <row r="119" spans="1:7" ht="15.75">
      <c r="A119" s="605"/>
      <c r="B119" s="504" t="s">
        <v>716</v>
      </c>
      <c r="C119" s="610"/>
      <c r="D119" s="602"/>
      <c r="E119" s="602"/>
      <c r="F119" s="593"/>
      <c r="G119" s="593"/>
    </row>
    <row r="120" spans="1:7">
      <c r="A120" s="605"/>
      <c r="B120" s="596" t="s">
        <v>724</v>
      </c>
      <c r="C120" s="595"/>
      <c r="D120" s="593">
        <f>D121+D122</f>
        <v>0</v>
      </c>
      <c r="E120" s="593">
        <f>E121+E122</f>
        <v>0</v>
      </c>
      <c r="F120" s="609">
        <f>D120-E120</f>
        <v>0</v>
      </c>
      <c r="G120" s="609" t="e">
        <f>F120/D120*100</f>
        <v>#DIV/0!</v>
      </c>
    </row>
    <row r="121" spans="1:7" ht="15.75">
      <c r="A121" s="605"/>
      <c r="B121" s="504" t="s">
        <v>715</v>
      </c>
      <c r="C121" s="610"/>
      <c r="D121" s="602"/>
      <c r="E121" s="602"/>
      <c r="F121" s="593"/>
      <c r="G121" s="593"/>
    </row>
    <row r="122" spans="1:7" ht="15.75">
      <c r="A122" s="605"/>
      <c r="B122" s="504" t="s">
        <v>716</v>
      </c>
      <c r="C122" s="610"/>
      <c r="D122" s="602"/>
      <c r="E122" s="602"/>
      <c r="F122" s="593"/>
      <c r="G122" s="593"/>
    </row>
    <row r="123" spans="1:7" ht="18" customHeight="1">
      <c r="A123" s="605"/>
      <c r="B123" s="596" t="s">
        <v>717</v>
      </c>
      <c r="C123" s="595"/>
      <c r="D123" s="614">
        <f>D111+D114+D117+D120</f>
        <v>0</v>
      </c>
      <c r="E123" s="614">
        <f>E111+E114+E117+E120</f>
        <v>0</v>
      </c>
      <c r="F123" s="614">
        <f>D123-E123</f>
        <v>0</v>
      </c>
      <c r="G123" s="614" t="e">
        <f>F123/D123*100</f>
        <v>#DIV/0!</v>
      </c>
    </row>
    <row r="124" spans="1:7" ht="16.5" customHeight="1">
      <c r="A124" s="605"/>
      <c r="B124" s="596" t="s">
        <v>718</v>
      </c>
      <c r="C124" s="595"/>
      <c r="D124" s="593">
        <f>D112+D115+D118+D121</f>
        <v>0</v>
      </c>
      <c r="E124" s="593">
        <f>E123</f>
        <v>0</v>
      </c>
      <c r="F124" s="593">
        <f>D124-E124</f>
        <v>0</v>
      </c>
      <c r="G124" s="593"/>
    </row>
    <row r="125" spans="1:7" s="616" customFormat="1" ht="18.75" customHeight="1">
      <c r="A125" s="615" t="s">
        <v>725</v>
      </c>
      <c r="B125" s="1414" t="s">
        <v>726</v>
      </c>
      <c r="C125" s="1414"/>
      <c r="D125" s="1414"/>
      <c r="E125" s="1414"/>
      <c r="F125" s="1414"/>
      <c r="G125" s="1415"/>
    </row>
    <row r="126" spans="1:7">
      <c r="A126" s="605"/>
      <c r="B126" s="596" t="s">
        <v>727</v>
      </c>
      <c r="C126" s="595"/>
      <c r="D126" s="593">
        <f>D127+D128</f>
        <v>0</v>
      </c>
      <c r="E126" s="593">
        <f>E127+E128</f>
        <v>0</v>
      </c>
      <c r="F126" s="609">
        <f>D126-E126</f>
        <v>0</v>
      </c>
      <c r="G126" s="609" t="e">
        <f>F126/D126*100</f>
        <v>#DIV/0!</v>
      </c>
    </row>
    <row r="127" spans="1:7" ht="15" customHeight="1">
      <c r="A127" s="605"/>
      <c r="B127" s="504" t="s">
        <v>715</v>
      </c>
      <c r="C127" s="610"/>
      <c r="D127" s="602"/>
      <c r="E127" s="602"/>
      <c r="F127" s="602"/>
      <c r="G127" s="602"/>
    </row>
    <row r="128" spans="1:7" ht="15" customHeight="1">
      <c r="A128" s="605"/>
      <c r="B128" s="504" t="s">
        <v>716</v>
      </c>
      <c r="C128" s="610"/>
      <c r="D128" s="602"/>
      <c r="E128" s="602"/>
      <c r="F128" s="602"/>
      <c r="G128" s="602"/>
    </row>
    <row r="129" spans="1:7" ht="16.5" customHeight="1">
      <c r="A129" s="605"/>
      <c r="B129" s="596" t="s">
        <v>727</v>
      </c>
      <c r="C129" s="595"/>
      <c r="D129" s="593">
        <f>D130+D131</f>
        <v>0</v>
      </c>
      <c r="E129" s="593">
        <f>E130+E131</f>
        <v>0</v>
      </c>
      <c r="F129" s="609">
        <f>D129-E129</f>
        <v>0</v>
      </c>
      <c r="G129" s="609" t="e">
        <f>F129/D129*100</f>
        <v>#DIV/0!</v>
      </c>
    </row>
    <row r="130" spans="1:7" ht="15" customHeight="1">
      <c r="A130" s="605"/>
      <c r="B130" s="504" t="s">
        <v>715</v>
      </c>
      <c r="C130" s="610"/>
      <c r="D130" s="602"/>
      <c r="E130" s="602"/>
      <c r="F130" s="602"/>
      <c r="G130" s="602"/>
    </row>
    <row r="131" spans="1:7" ht="15" customHeight="1">
      <c r="A131" s="605"/>
      <c r="B131" s="504" t="s">
        <v>716</v>
      </c>
      <c r="C131" s="610"/>
      <c r="D131" s="602"/>
      <c r="E131" s="602"/>
      <c r="F131" s="602"/>
      <c r="G131" s="602"/>
    </row>
    <row r="132" spans="1:7">
      <c r="A132" s="605"/>
      <c r="B132" s="596" t="s">
        <v>727</v>
      </c>
      <c r="C132" s="595"/>
      <c r="D132" s="593">
        <f>D133+D134</f>
        <v>0</v>
      </c>
      <c r="E132" s="593">
        <f>E133+E134</f>
        <v>0</v>
      </c>
      <c r="F132" s="609">
        <f>D132-E132</f>
        <v>0</v>
      </c>
      <c r="G132" s="609" t="e">
        <f>F132/D132*100</f>
        <v>#DIV/0!</v>
      </c>
    </row>
    <row r="133" spans="1:7" ht="15" customHeight="1">
      <c r="A133" s="605"/>
      <c r="B133" s="504" t="s">
        <v>715</v>
      </c>
      <c r="C133" s="595"/>
      <c r="D133" s="602"/>
      <c r="E133" s="602"/>
      <c r="F133" s="602"/>
      <c r="G133" s="602"/>
    </row>
    <row r="134" spans="1:7" ht="15" customHeight="1">
      <c r="A134" s="605"/>
      <c r="B134" s="504" t="s">
        <v>716</v>
      </c>
      <c r="C134" s="610"/>
      <c r="D134" s="602"/>
      <c r="E134" s="602"/>
      <c r="F134" s="602"/>
      <c r="G134" s="602"/>
    </row>
    <row r="135" spans="1:7">
      <c r="A135" s="605"/>
      <c r="B135" s="596" t="s">
        <v>727</v>
      </c>
      <c r="C135" s="595"/>
      <c r="D135" s="593">
        <f>D136+D137</f>
        <v>0</v>
      </c>
      <c r="E135" s="593">
        <f>E136+E137</f>
        <v>0</v>
      </c>
      <c r="F135" s="609">
        <f>D135-E135</f>
        <v>0</v>
      </c>
      <c r="G135" s="609" t="e">
        <f>F135/D135*100</f>
        <v>#DIV/0!</v>
      </c>
    </row>
    <row r="136" spans="1:7" ht="15.75">
      <c r="A136" s="605"/>
      <c r="B136" s="504" t="s">
        <v>715</v>
      </c>
      <c r="C136" s="595"/>
      <c r="D136" s="602"/>
      <c r="E136" s="602"/>
      <c r="F136" s="593"/>
      <c r="G136" s="593"/>
    </row>
    <row r="137" spans="1:7" ht="15.75">
      <c r="A137" s="605"/>
      <c r="B137" s="504" t="s">
        <v>716</v>
      </c>
      <c r="C137" s="610"/>
      <c r="D137" s="602"/>
      <c r="E137" s="602"/>
      <c r="F137" s="602"/>
      <c r="G137" s="602"/>
    </row>
    <row r="138" spans="1:7" ht="16.5" customHeight="1">
      <c r="A138" s="605"/>
      <c r="B138" s="596" t="s">
        <v>717</v>
      </c>
      <c r="C138" s="595"/>
      <c r="D138" s="614">
        <f>D129+D132+D135++D126</f>
        <v>0</v>
      </c>
      <c r="E138" s="614">
        <f>E129+E132+E135++E126</f>
        <v>0</v>
      </c>
      <c r="F138" s="614">
        <f>D138-E138</f>
        <v>0</v>
      </c>
      <c r="G138" s="614" t="e">
        <f>F138/D138*100</f>
        <v>#DIV/0!</v>
      </c>
    </row>
    <row r="139" spans="1:7" ht="16.5" customHeight="1">
      <c r="A139" s="605"/>
      <c r="B139" s="596" t="s">
        <v>718</v>
      </c>
      <c r="C139" s="595"/>
      <c r="D139" s="593">
        <f>D130+D133+D136++D127</f>
        <v>0</v>
      </c>
      <c r="E139" s="593">
        <f>E138</f>
        <v>0</v>
      </c>
      <c r="F139" s="593">
        <f>D139-E139</f>
        <v>0</v>
      </c>
      <c r="G139" s="593"/>
    </row>
    <row r="140" spans="1:7" ht="15.75">
      <c r="A140" s="617" t="s">
        <v>728</v>
      </c>
      <c r="B140" s="1416" t="s">
        <v>729</v>
      </c>
      <c r="C140" s="1416"/>
      <c r="D140" s="1416"/>
      <c r="E140" s="1416"/>
      <c r="F140" s="1416"/>
      <c r="G140" s="1417"/>
    </row>
    <row r="141" spans="1:7">
      <c r="A141" s="605"/>
      <c r="B141" s="596" t="s">
        <v>730</v>
      </c>
      <c r="C141" s="595"/>
      <c r="D141" s="593">
        <f>D142+D143</f>
        <v>0</v>
      </c>
      <c r="E141" s="593">
        <f>E142+E143</f>
        <v>0</v>
      </c>
      <c r="F141" s="609">
        <f>D141-E141</f>
        <v>0</v>
      </c>
      <c r="G141" s="609" t="e">
        <f>F141/D141*100</f>
        <v>#DIV/0!</v>
      </c>
    </row>
    <row r="142" spans="1:7" ht="15.75">
      <c r="A142" s="605"/>
      <c r="B142" s="504" t="s">
        <v>715</v>
      </c>
      <c r="C142" s="610"/>
      <c r="D142" s="602"/>
      <c r="E142" s="602"/>
      <c r="F142" s="602"/>
      <c r="G142" s="602"/>
    </row>
    <row r="143" spans="1:7" ht="15.75">
      <c r="A143" s="605"/>
      <c r="B143" s="504" t="s">
        <v>716</v>
      </c>
      <c r="C143" s="610"/>
      <c r="D143" s="602"/>
      <c r="E143" s="602"/>
      <c r="F143" s="602"/>
      <c r="G143" s="602"/>
    </row>
    <row r="144" spans="1:7">
      <c r="A144" s="618"/>
      <c r="B144" s="596" t="s">
        <v>730</v>
      </c>
      <c r="C144" s="595"/>
      <c r="D144" s="593">
        <f>D145+D146</f>
        <v>0</v>
      </c>
      <c r="E144" s="593">
        <f>E145+E146</f>
        <v>0</v>
      </c>
      <c r="F144" s="609">
        <f>D144-E144</f>
        <v>0</v>
      </c>
      <c r="G144" s="609" t="e">
        <f>F144/D144*100</f>
        <v>#DIV/0!</v>
      </c>
    </row>
    <row r="145" spans="1:7" ht="15.75">
      <c r="A145" s="618"/>
      <c r="B145" s="504" t="s">
        <v>715</v>
      </c>
      <c r="C145" s="610"/>
      <c r="D145" s="602"/>
      <c r="E145" s="602"/>
      <c r="F145" s="593"/>
      <c r="G145" s="593"/>
    </row>
    <row r="146" spans="1:7" ht="15.75">
      <c r="A146" s="618"/>
      <c r="B146" s="504" t="s">
        <v>716</v>
      </c>
      <c r="C146" s="610"/>
      <c r="D146" s="602"/>
      <c r="E146" s="602"/>
      <c r="F146" s="593"/>
      <c r="G146" s="593"/>
    </row>
    <row r="147" spans="1:7">
      <c r="A147" s="619"/>
      <c r="B147" s="596" t="s">
        <v>730</v>
      </c>
      <c r="C147" s="595"/>
      <c r="D147" s="593">
        <f>D148+D149</f>
        <v>0</v>
      </c>
      <c r="E147" s="593">
        <f>E148+E149</f>
        <v>0</v>
      </c>
      <c r="F147" s="609">
        <f>D147-E147</f>
        <v>0</v>
      </c>
      <c r="G147" s="609" t="e">
        <f>F147/D147*100</f>
        <v>#DIV/0!</v>
      </c>
    </row>
    <row r="148" spans="1:7" ht="15.75">
      <c r="A148" s="619"/>
      <c r="B148" s="504" t="s">
        <v>715</v>
      </c>
      <c r="C148" s="610"/>
      <c r="D148" s="602"/>
      <c r="E148" s="602"/>
      <c r="F148" s="593"/>
      <c r="G148" s="593"/>
    </row>
    <row r="149" spans="1:7" ht="15.75">
      <c r="A149" s="619"/>
      <c r="B149" s="504" t="s">
        <v>716</v>
      </c>
      <c r="C149" s="610"/>
      <c r="D149" s="602"/>
      <c r="E149" s="602"/>
      <c r="F149" s="593"/>
      <c r="G149" s="593"/>
    </row>
    <row r="150" spans="1:7">
      <c r="A150" s="620"/>
      <c r="B150" s="596" t="s">
        <v>730</v>
      </c>
      <c r="C150" s="595"/>
      <c r="D150" s="593">
        <f>D151+D152</f>
        <v>0</v>
      </c>
      <c r="E150" s="593">
        <f>E151+E152</f>
        <v>0</v>
      </c>
      <c r="F150" s="609">
        <f>D150-E150</f>
        <v>0</v>
      </c>
      <c r="G150" s="609" t="e">
        <f>F150/D150*100</f>
        <v>#DIV/0!</v>
      </c>
    </row>
    <row r="151" spans="1:7" ht="15.75">
      <c r="A151" s="620"/>
      <c r="B151" s="504" t="s">
        <v>715</v>
      </c>
      <c r="C151" s="610"/>
      <c r="D151" s="602"/>
      <c r="E151" s="602"/>
      <c r="F151" s="593"/>
      <c r="G151" s="593"/>
    </row>
    <row r="152" spans="1:7" ht="15.75">
      <c r="A152" s="620"/>
      <c r="B152" s="504" t="s">
        <v>716</v>
      </c>
      <c r="C152" s="610"/>
      <c r="D152" s="602"/>
      <c r="E152" s="602"/>
      <c r="F152" s="593"/>
      <c r="G152" s="593"/>
    </row>
    <row r="153" spans="1:7">
      <c r="A153" s="620"/>
      <c r="B153" s="596" t="s">
        <v>730</v>
      </c>
      <c r="C153" s="595"/>
      <c r="D153" s="593">
        <f>D154+D155</f>
        <v>0</v>
      </c>
      <c r="E153" s="593">
        <f>E154+E155</f>
        <v>0</v>
      </c>
      <c r="F153" s="609">
        <f>D153-E153</f>
        <v>0</v>
      </c>
      <c r="G153" s="609" t="e">
        <f>F153/D153*100</f>
        <v>#DIV/0!</v>
      </c>
    </row>
    <row r="154" spans="1:7" ht="15.75">
      <c r="A154" s="620"/>
      <c r="B154" s="504" t="s">
        <v>715</v>
      </c>
      <c r="C154" s="610"/>
      <c r="D154" s="602"/>
      <c r="E154" s="602"/>
      <c r="F154" s="593"/>
      <c r="G154" s="593"/>
    </row>
    <row r="155" spans="1:7" ht="15.75">
      <c r="A155" s="620"/>
      <c r="B155" s="504" t="s">
        <v>716</v>
      </c>
      <c r="C155" s="610"/>
      <c r="D155" s="602"/>
      <c r="E155" s="602"/>
      <c r="F155" s="593"/>
      <c r="G155" s="593"/>
    </row>
    <row r="156" spans="1:7">
      <c r="A156" s="620"/>
      <c r="B156" s="596" t="s">
        <v>730</v>
      </c>
      <c r="C156" s="595"/>
      <c r="D156" s="593">
        <f>D157+D158</f>
        <v>0</v>
      </c>
      <c r="E156" s="593">
        <f>E157+E158</f>
        <v>0</v>
      </c>
      <c r="F156" s="609">
        <f>D156-E156</f>
        <v>0</v>
      </c>
      <c r="G156" s="609" t="e">
        <f>F156/D156*100</f>
        <v>#DIV/0!</v>
      </c>
    </row>
    <row r="157" spans="1:7" ht="15.75">
      <c r="A157" s="620"/>
      <c r="B157" s="504" t="s">
        <v>715</v>
      </c>
      <c r="C157" s="610"/>
      <c r="D157" s="602"/>
      <c r="E157" s="602"/>
      <c r="F157" s="593"/>
      <c r="G157" s="593"/>
    </row>
    <row r="158" spans="1:7" ht="15.75">
      <c r="A158" s="620"/>
      <c r="B158" s="504" t="s">
        <v>716</v>
      </c>
      <c r="C158" s="610"/>
      <c r="D158" s="602"/>
      <c r="E158" s="602"/>
      <c r="F158" s="593"/>
      <c r="G158" s="593"/>
    </row>
    <row r="159" spans="1:7">
      <c r="A159" s="620"/>
      <c r="B159" s="596" t="s">
        <v>730</v>
      </c>
      <c r="C159" s="595"/>
      <c r="D159" s="593">
        <f>D160+D161</f>
        <v>0</v>
      </c>
      <c r="E159" s="593">
        <f>E160+E161</f>
        <v>0</v>
      </c>
      <c r="F159" s="609">
        <f>D159-E159</f>
        <v>0</v>
      </c>
      <c r="G159" s="609" t="e">
        <f>F159/D159*100</f>
        <v>#DIV/0!</v>
      </c>
    </row>
    <row r="160" spans="1:7" ht="15.75">
      <c r="A160" s="620"/>
      <c r="B160" s="504" t="s">
        <v>715</v>
      </c>
      <c r="C160" s="610"/>
      <c r="D160" s="602"/>
      <c r="E160" s="602"/>
      <c r="F160" s="593"/>
      <c r="G160" s="593"/>
    </row>
    <row r="161" spans="1:7" ht="15.75">
      <c r="A161" s="620"/>
      <c r="B161" s="504" t="s">
        <v>716</v>
      </c>
      <c r="C161" s="610"/>
      <c r="D161" s="602"/>
      <c r="E161" s="602"/>
      <c r="F161" s="593"/>
      <c r="G161" s="593"/>
    </row>
    <row r="162" spans="1:7">
      <c r="A162" s="620"/>
      <c r="B162" s="596" t="s">
        <v>730</v>
      </c>
      <c r="C162" s="595"/>
      <c r="D162" s="593">
        <f>D163+D164</f>
        <v>0</v>
      </c>
      <c r="E162" s="593">
        <f>E163+E164</f>
        <v>0</v>
      </c>
      <c r="F162" s="609">
        <f>D162-E162</f>
        <v>0</v>
      </c>
      <c r="G162" s="609" t="e">
        <f>F162/D162*100</f>
        <v>#DIV/0!</v>
      </c>
    </row>
    <row r="163" spans="1:7" ht="15.75">
      <c r="A163" s="620"/>
      <c r="B163" s="504" t="s">
        <v>715</v>
      </c>
      <c r="C163" s="610"/>
      <c r="D163" s="602"/>
      <c r="E163" s="602"/>
      <c r="F163" s="593"/>
      <c r="G163" s="593"/>
    </row>
    <row r="164" spans="1:7" ht="15.75">
      <c r="A164" s="620"/>
      <c r="B164" s="504" t="s">
        <v>716</v>
      </c>
      <c r="C164" s="610"/>
      <c r="D164" s="602"/>
      <c r="E164" s="602"/>
      <c r="F164" s="593"/>
      <c r="G164" s="593"/>
    </row>
    <row r="165" spans="1:7">
      <c r="A165" s="620"/>
      <c r="B165" s="596" t="s">
        <v>730</v>
      </c>
      <c r="C165" s="595"/>
      <c r="D165" s="593">
        <f>D166+D167</f>
        <v>0</v>
      </c>
      <c r="E165" s="593">
        <f>E166+E167</f>
        <v>0</v>
      </c>
      <c r="F165" s="609">
        <f>D165-E165</f>
        <v>0</v>
      </c>
      <c r="G165" s="609" t="e">
        <f>F165/D165*100</f>
        <v>#DIV/0!</v>
      </c>
    </row>
    <row r="166" spans="1:7" ht="15.75">
      <c r="A166" s="620"/>
      <c r="B166" s="504" t="s">
        <v>715</v>
      </c>
      <c r="C166" s="610"/>
      <c r="D166" s="602"/>
      <c r="E166" s="602"/>
      <c r="F166" s="593"/>
      <c r="G166" s="593"/>
    </row>
    <row r="167" spans="1:7" ht="15.75">
      <c r="A167" s="620"/>
      <c r="B167" s="504" t="s">
        <v>716</v>
      </c>
      <c r="C167" s="610"/>
      <c r="D167" s="602"/>
      <c r="E167" s="602"/>
      <c r="F167" s="593"/>
      <c r="G167" s="593"/>
    </row>
    <row r="168" spans="1:7" ht="15" customHeight="1">
      <c r="A168" s="620"/>
      <c r="B168" s="596" t="s">
        <v>717</v>
      </c>
      <c r="C168" s="595"/>
      <c r="D168" s="614">
        <f>D141+D144+D147+D150+D153+D156+D159+D162++D165</f>
        <v>0</v>
      </c>
      <c r="E168" s="614">
        <f>E141+E144+E147+E150+E153+E156+E159+E162++E165</f>
        <v>0</v>
      </c>
      <c r="F168" s="614">
        <f>D168-E168</f>
        <v>0</v>
      </c>
      <c r="G168" s="614" t="e">
        <f>F168/D168*100</f>
        <v>#DIV/0!</v>
      </c>
    </row>
    <row r="169" spans="1:7" ht="15" customHeight="1">
      <c r="A169" s="605"/>
      <c r="B169" s="596" t="s">
        <v>718</v>
      </c>
      <c r="C169" s="595"/>
      <c r="D169" s="593">
        <f>D142+D145+D148+D151+D154+D157+D160++D166++D163</f>
        <v>0</v>
      </c>
      <c r="E169" s="593">
        <f>E168</f>
        <v>0</v>
      </c>
      <c r="F169" s="593">
        <f>D169-E169</f>
        <v>0</v>
      </c>
      <c r="G169" s="593"/>
    </row>
    <row r="170" spans="1:7" ht="18" customHeight="1">
      <c r="A170" s="613" t="s">
        <v>731</v>
      </c>
      <c r="B170" s="621" t="s">
        <v>732</v>
      </c>
      <c r="C170" s="621"/>
      <c r="D170" s="621"/>
      <c r="E170" s="621"/>
      <c r="F170" s="621"/>
      <c r="G170" s="622"/>
    </row>
    <row r="171" spans="1:7" ht="15" customHeight="1">
      <c r="A171" s="605"/>
      <c r="B171" s="504" t="s">
        <v>733</v>
      </c>
      <c r="C171" s="504"/>
      <c r="D171" s="602"/>
      <c r="E171" s="602"/>
      <c r="F171" s="602">
        <f t="shared" ref="F171:F180" si="2">D171-E171</f>
        <v>0</v>
      </c>
      <c r="G171" s="602" t="e">
        <f t="shared" ref="G171:G180" si="3">F171/D171*100</f>
        <v>#DIV/0!</v>
      </c>
    </row>
    <row r="172" spans="1:7" ht="15" customHeight="1">
      <c r="A172" s="605"/>
      <c r="B172" s="504" t="s">
        <v>733</v>
      </c>
      <c r="C172" s="504"/>
      <c r="D172" s="602"/>
      <c r="E172" s="602"/>
      <c r="F172" s="602">
        <f t="shared" si="2"/>
        <v>0</v>
      </c>
      <c r="G172" s="602" t="e">
        <f t="shared" si="3"/>
        <v>#DIV/0!</v>
      </c>
    </row>
    <row r="173" spans="1:7" ht="15" customHeight="1">
      <c r="A173" s="605"/>
      <c r="B173" s="504" t="s">
        <v>733</v>
      </c>
      <c r="C173" s="504"/>
      <c r="D173" s="602"/>
      <c r="E173" s="602"/>
      <c r="F173" s="602">
        <f t="shared" si="2"/>
        <v>0</v>
      </c>
      <c r="G173" s="602" t="e">
        <f t="shared" si="3"/>
        <v>#DIV/0!</v>
      </c>
    </row>
    <row r="174" spans="1:7" ht="15" customHeight="1">
      <c r="A174" s="605"/>
      <c r="B174" s="504" t="s">
        <v>733</v>
      </c>
      <c r="C174" s="504"/>
      <c r="D174" s="602"/>
      <c r="E174" s="602"/>
      <c r="F174" s="602">
        <f t="shared" si="2"/>
        <v>0</v>
      </c>
      <c r="G174" s="602" t="e">
        <f t="shared" si="3"/>
        <v>#DIV/0!</v>
      </c>
    </row>
    <row r="175" spans="1:7" ht="15" customHeight="1">
      <c r="A175" s="605"/>
      <c r="B175" s="504" t="s">
        <v>733</v>
      </c>
      <c r="C175" s="504"/>
      <c r="D175" s="602"/>
      <c r="E175" s="602"/>
      <c r="F175" s="602">
        <f t="shared" si="2"/>
        <v>0</v>
      </c>
      <c r="G175" s="602" t="e">
        <f t="shared" si="3"/>
        <v>#DIV/0!</v>
      </c>
    </row>
    <row r="176" spans="1:7" ht="15" customHeight="1">
      <c r="A176" s="605"/>
      <c r="B176" s="504" t="s">
        <v>733</v>
      </c>
      <c r="C176" s="504"/>
      <c r="D176" s="602"/>
      <c r="E176" s="602"/>
      <c r="F176" s="602">
        <f t="shared" si="2"/>
        <v>0</v>
      </c>
      <c r="G176" s="602" t="e">
        <f t="shared" si="3"/>
        <v>#DIV/0!</v>
      </c>
    </row>
    <row r="177" spans="1:8" ht="15" customHeight="1">
      <c r="A177" s="605"/>
      <c r="B177" s="504" t="s">
        <v>733</v>
      </c>
      <c r="C177" s="504"/>
      <c r="D177" s="602"/>
      <c r="E177" s="602"/>
      <c r="F177" s="602">
        <f t="shared" si="2"/>
        <v>0</v>
      </c>
      <c r="G177" s="602" t="e">
        <f t="shared" si="3"/>
        <v>#DIV/0!</v>
      </c>
    </row>
    <row r="178" spans="1:8" ht="15" customHeight="1">
      <c r="A178" s="605"/>
      <c r="B178" s="504" t="s">
        <v>733</v>
      </c>
      <c r="C178" s="504"/>
      <c r="D178" s="602"/>
      <c r="E178" s="602"/>
      <c r="F178" s="602">
        <f t="shared" si="2"/>
        <v>0</v>
      </c>
      <c r="G178" s="602" t="e">
        <f t="shared" si="3"/>
        <v>#DIV/0!</v>
      </c>
    </row>
    <row r="179" spans="1:8" ht="15" customHeight="1">
      <c r="A179" s="605"/>
      <c r="B179" s="504" t="s">
        <v>733</v>
      </c>
      <c r="C179" s="504"/>
      <c r="D179" s="623"/>
      <c r="E179" s="602"/>
      <c r="F179" s="602">
        <f t="shared" si="2"/>
        <v>0</v>
      </c>
      <c r="G179" s="602" t="e">
        <f t="shared" si="3"/>
        <v>#DIV/0!</v>
      </c>
    </row>
    <row r="180" spans="1:8" ht="14.25" customHeight="1">
      <c r="A180" s="605"/>
      <c r="B180" s="605" t="s">
        <v>27</v>
      </c>
      <c r="C180" s="605"/>
      <c r="D180" s="593">
        <f>SUM(D171:D179)</f>
        <v>0</v>
      </c>
      <c r="E180" s="593">
        <f>SUM(E171:E179)</f>
        <v>0</v>
      </c>
      <c r="F180" s="593">
        <f t="shared" si="2"/>
        <v>0</v>
      </c>
      <c r="G180" s="593" t="e">
        <f t="shared" si="3"/>
        <v>#DIV/0!</v>
      </c>
    </row>
    <row r="181" spans="1:8" ht="18" customHeight="1">
      <c r="A181" s="617" t="s">
        <v>734</v>
      </c>
      <c r="B181" s="1392" t="s">
        <v>735</v>
      </c>
      <c r="C181" s="1392"/>
      <c r="D181" s="1392"/>
      <c r="E181" s="1392"/>
      <c r="F181" s="1392"/>
      <c r="G181" s="1393"/>
    </row>
    <row r="182" spans="1:8" ht="15" customHeight="1">
      <c r="A182" s="624"/>
      <c r="B182" s="504" t="s">
        <v>733</v>
      </c>
      <c r="C182" s="504"/>
      <c r="D182" s="602"/>
      <c r="E182" s="602"/>
      <c r="F182" s="602">
        <f>D182-E182</f>
        <v>0</v>
      </c>
      <c r="G182" s="602" t="e">
        <f>F182/D182*100</f>
        <v>#DIV/0!</v>
      </c>
    </row>
    <row r="183" spans="1:8" ht="15" customHeight="1">
      <c r="A183" s="624"/>
      <c r="B183" s="504" t="s">
        <v>733</v>
      </c>
      <c r="C183" s="504"/>
      <c r="D183" s="602"/>
      <c r="E183" s="602"/>
      <c r="F183" s="602">
        <f>D183-E183</f>
        <v>0</v>
      </c>
      <c r="G183" s="602" t="e">
        <f>F183/D183*100</f>
        <v>#DIV/0!</v>
      </c>
    </row>
    <row r="184" spans="1:8" ht="15" customHeight="1">
      <c r="A184" s="624"/>
      <c r="B184" s="504" t="s">
        <v>733</v>
      </c>
      <c r="C184" s="504"/>
      <c r="D184" s="602"/>
      <c r="E184" s="602"/>
      <c r="F184" s="602">
        <f>D184-E184</f>
        <v>0</v>
      </c>
      <c r="G184" s="602" t="e">
        <f>F184/D184*100</f>
        <v>#DIV/0!</v>
      </c>
    </row>
    <row r="185" spans="1:8" ht="21.75" customHeight="1">
      <c r="A185" s="625"/>
      <c r="B185" s="605" t="s">
        <v>27</v>
      </c>
      <c r="C185" s="605"/>
      <c r="D185" s="593">
        <f>SUM(D182:D184)</f>
        <v>0</v>
      </c>
      <c r="E185" s="593">
        <f>SUM(E182:E184)</f>
        <v>0</v>
      </c>
      <c r="F185" s="593">
        <f>D185-E185</f>
        <v>0</v>
      </c>
      <c r="G185" s="593" t="e">
        <f>F185/D185*100</f>
        <v>#DIV/0!</v>
      </c>
    </row>
    <row r="186" spans="1:8" ht="21.75" customHeight="1">
      <c r="A186" s="1377"/>
      <c r="B186" s="1378"/>
      <c r="C186" s="1378"/>
      <c r="D186" s="1378"/>
      <c r="E186" s="1378"/>
      <c r="F186" s="1378"/>
      <c r="G186" s="1379"/>
    </row>
    <row r="187" spans="1:8" ht="15" customHeight="1">
      <c r="A187" s="626"/>
      <c r="B187" s="1380" t="s">
        <v>736</v>
      </c>
      <c r="C187" s="1381"/>
      <c r="D187" s="1381"/>
      <c r="E187" s="1381"/>
      <c r="F187" s="1381"/>
      <c r="G187" s="1382"/>
      <c r="H187" s="627"/>
    </row>
    <row r="188" spans="1:8" ht="27.75" customHeight="1">
      <c r="A188" s="628"/>
      <c r="B188" s="1383"/>
      <c r="C188" s="1384"/>
      <c r="D188" s="1384"/>
      <c r="E188" s="1384"/>
      <c r="F188" s="1384"/>
      <c r="G188" s="1385"/>
      <c r="H188" s="627"/>
    </row>
    <row r="189" spans="1:8" ht="26.25" customHeight="1">
      <c r="A189" s="629" t="s">
        <v>737</v>
      </c>
      <c r="B189" s="630" t="s">
        <v>738</v>
      </c>
      <c r="C189" s="631"/>
      <c r="D189" s="586" t="s">
        <v>690</v>
      </c>
      <c r="E189" s="586" t="s">
        <v>691</v>
      </c>
      <c r="F189" s="586" t="s">
        <v>692</v>
      </c>
      <c r="G189" s="632" t="s">
        <v>693</v>
      </c>
    </row>
    <row r="190" spans="1:8" ht="17.25" customHeight="1">
      <c r="A190" s="633" t="s">
        <v>1</v>
      </c>
      <c r="B190" s="634" t="s">
        <v>739</v>
      </c>
      <c r="C190" s="634"/>
      <c r="D190" s="469">
        <f>D36</f>
        <v>0</v>
      </c>
      <c r="E190" s="469">
        <f>E36</f>
        <v>0</v>
      </c>
      <c r="F190" s="469">
        <f t="shared" ref="F190:F195" si="4">D190-E190</f>
        <v>0</v>
      </c>
      <c r="G190" s="469" t="e">
        <f t="shared" ref="G190:G195" si="5">F190/D190*100</f>
        <v>#DIV/0!</v>
      </c>
    </row>
    <row r="191" spans="1:8" ht="17.25" customHeight="1">
      <c r="A191" s="633" t="s">
        <v>2</v>
      </c>
      <c r="B191" s="634" t="s">
        <v>740</v>
      </c>
      <c r="C191" s="634"/>
      <c r="D191" s="635"/>
      <c r="E191" s="635"/>
      <c r="F191" s="635">
        <f t="shared" si="4"/>
        <v>0</v>
      </c>
      <c r="G191" s="635" t="e">
        <f t="shared" si="5"/>
        <v>#DIV/0!</v>
      </c>
    </row>
    <row r="192" spans="1:8" ht="17.25" customHeight="1">
      <c r="A192" s="633"/>
      <c r="B192" s="636" t="s">
        <v>711</v>
      </c>
      <c r="C192" s="636"/>
      <c r="D192" s="637">
        <f>SUM(D190:D191)</f>
        <v>0</v>
      </c>
      <c r="E192" s="637">
        <f>SUM(E190:E191)</f>
        <v>0</v>
      </c>
      <c r="F192" s="637">
        <f t="shared" si="4"/>
        <v>0</v>
      </c>
      <c r="G192" s="637" t="e">
        <f t="shared" si="5"/>
        <v>#DIV/0!</v>
      </c>
    </row>
    <row r="193" spans="1:8" ht="17.25" customHeight="1">
      <c r="A193" s="633" t="s">
        <v>4</v>
      </c>
      <c r="B193" s="504" t="s">
        <v>741</v>
      </c>
      <c r="C193" s="504"/>
      <c r="D193" s="469"/>
      <c r="E193" s="469"/>
      <c r="F193" s="469">
        <f t="shared" si="4"/>
        <v>0</v>
      </c>
      <c r="G193" s="469" t="e">
        <f t="shared" si="5"/>
        <v>#DIV/0!</v>
      </c>
    </row>
    <row r="194" spans="1:8" ht="17.25" customHeight="1">
      <c r="A194" s="633"/>
      <c r="B194" s="636" t="s">
        <v>742</v>
      </c>
      <c r="C194" s="636"/>
      <c r="D194" s="637">
        <f>D192+D193</f>
        <v>0</v>
      </c>
      <c r="E194" s="637">
        <f>E192+E193</f>
        <v>0</v>
      </c>
      <c r="F194" s="637">
        <f t="shared" si="4"/>
        <v>0</v>
      </c>
      <c r="G194" s="637" t="e">
        <f t="shared" si="5"/>
        <v>#DIV/0!</v>
      </c>
    </row>
    <row r="195" spans="1:8" ht="18" customHeight="1">
      <c r="A195" s="633" t="s">
        <v>8</v>
      </c>
      <c r="B195" s="634" t="s">
        <v>743</v>
      </c>
      <c r="C195" s="634"/>
      <c r="D195" s="635"/>
      <c r="E195" s="635"/>
      <c r="F195" s="635">
        <f t="shared" si="4"/>
        <v>0</v>
      </c>
      <c r="G195" s="635" t="e">
        <f t="shared" si="5"/>
        <v>#DIV/0!</v>
      </c>
    </row>
    <row r="196" spans="1:8" ht="30.75" customHeight="1">
      <c r="A196" s="638" t="s">
        <v>291</v>
      </c>
      <c r="B196" s="639" t="s">
        <v>744</v>
      </c>
      <c r="C196" s="634"/>
      <c r="D196" s="635"/>
      <c r="E196" s="635" t="s">
        <v>612</v>
      </c>
      <c r="F196" s="635">
        <f>D196</f>
        <v>0</v>
      </c>
      <c r="G196" s="635" t="s">
        <v>612</v>
      </c>
    </row>
    <row r="197" spans="1:8" ht="17.25" customHeight="1">
      <c r="A197" s="633">
        <v>6</v>
      </c>
      <c r="B197" s="634" t="s">
        <v>745</v>
      </c>
      <c r="C197" s="634"/>
      <c r="D197" s="635" t="s">
        <v>612</v>
      </c>
      <c r="E197" s="635"/>
      <c r="F197" s="635">
        <f>-E197</f>
        <v>0</v>
      </c>
      <c r="G197" s="635" t="s">
        <v>612</v>
      </c>
    </row>
    <row r="198" spans="1:8" ht="17.25" customHeight="1">
      <c r="A198" s="633" t="s">
        <v>339</v>
      </c>
      <c r="B198" s="634" t="s">
        <v>746</v>
      </c>
      <c r="C198" s="634"/>
      <c r="D198" s="635"/>
      <c r="E198" s="635" t="s">
        <v>612</v>
      </c>
      <c r="F198" s="635">
        <f>D198</f>
        <v>0</v>
      </c>
      <c r="G198" s="635" t="s">
        <v>612</v>
      </c>
    </row>
    <row r="199" spans="1:8" ht="17.25" customHeight="1">
      <c r="A199" s="640"/>
      <c r="B199" s="636" t="s">
        <v>747</v>
      </c>
      <c r="C199" s="636"/>
      <c r="D199" s="637">
        <f>SUM(D194:D198)</f>
        <v>0</v>
      </c>
      <c r="E199" s="637">
        <f>SUM(E194:E198)</f>
        <v>0</v>
      </c>
      <c r="F199" s="637">
        <f>D199-E199</f>
        <v>0</v>
      </c>
      <c r="G199" s="637" t="e">
        <f>F199/D199*100</f>
        <v>#DIV/0!</v>
      </c>
    </row>
    <row r="200" spans="1:8" ht="17.25" customHeight="1">
      <c r="A200" s="633" t="s">
        <v>340</v>
      </c>
      <c r="B200" s="634" t="s">
        <v>748</v>
      </c>
      <c r="C200" s="634"/>
      <c r="D200" s="469"/>
      <c r="E200" s="469"/>
      <c r="F200" s="469">
        <f>D200-E200</f>
        <v>0</v>
      </c>
      <c r="G200" s="469" t="e">
        <f>F200/D200*100</f>
        <v>#DIV/0!</v>
      </c>
    </row>
    <row r="201" spans="1:8" ht="17.25" customHeight="1">
      <c r="A201" s="640"/>
      <c r="B201" s="636" t="s">
        <v>749</v>
      </c>
      <c r="C201" s="636"/>
      <c r="D201" s="637">
        <f>D199+D200</f>
        <v>0</v>
      </c>
      <c r="E201" s="637">
        <f>E199+E200</f>
        <v>0</v>
      </c>
      <c r="F201" s="637">
        <f>D201-E201</f>
        <v>0</v>
      </c>
      <c r="G201" s="637" t="e">
        <f>F201/D201*100</f>
        <v>#DIV/0!</v>
      </c>
    </row>
    <row r="202" spans="1:8" ht="17.25" customHeight="1">
      <c r="A202" s="640" t="s">
        <v>477</v>
      </c>
      <c r="B202" s="634" t="s">
        <v>750</v>
      </c>
      <c r="C202" s="634"/>
      <c r="D202" s="635" t="s">
        <v>612</v>
      </c>
      <c r="E202" s="635"/>
      <c r="F202" s="635">
        <f>-E202</f>
        <v>0</v>
      </c>
      <c r="G202" s="635" t="s">
        <v>612</v>
      </c>
    </row>
    <row r="203" spans="1:8" ht="17.25" customHeight="1">
      <c r="A203" s="641"/>
      <c r="B203" s="636" t="s">
        <v>751</v>
      </c>
      <c r="C203" s="636"/>
      <c r="D203" s="637">
        <f>D201</f>
        <v>0</v>
      </c>
      <c r="E203" s="637">
        <f>E201+E202</f>
        <v>0</v>
      </c>
      <c r="F203" s="637">
        <f>D203-E203</f>
        <v>0</v>
      </c>
      <c r="G203" s="637" t="e">
        <f>F203/D203*100</f>
        <v>#DIV/0!</v>
      </c>
    </row>
    <row r="205" spans="1:8" ht="22.5" customHeight="1">
      <c r="A205" s="1386" t="s">
        <v>275</v>
      </c>
      <c r="B205" s="1163"/>
      <c r="C205" s="1163"/>
      <c r="D205" s="1163"/>
      <c r="E205" s="1163"/>
      <c r="F205" s="1163"/>
      <c r="G205" s="1163"/>
    </row>
    <row r="206" spans="1:8" s="616" customFormat="1" ht="23.25" customHeight="1">
      <c r="A206" s="643"/>
      <c r="B206" s="644" t="s">
        <v>677</v>
      </c>
      <c r="C206" s="645"/>
      <c r="D206" s="1387" t="s">
        <v>10</v>
      </c>
      <c r="E206" s="1388"/>
      <c r="F206" s="1388"/>
      <c r="G206" s="648"/>
      <c r="H206" s="649"/>
    </row>
    <row r="207" spans="1:8" ht="171" customHeight="1">
      <c r="A207" s="650"/>
      <c r="B207" s="651"/>
      <c r="C207" s="652"/>
      <c r="D207" s="1389"/>
      <c r="E207" s="1300"/>
      <c r="F207" s="1301"/>
      <c r="G207" s="653"/>
    </row>
    <row r="208" spans="1:8" s="660" customFormat="1" ht="18" customHeight="1">
      <c r="A208" s="654"/>
      <c r="B208" s="655" t="s">
        <v>103</v>
      </c>
      <c r="C208" s="656"/>
      <c r="D208" s="1390" t="s">
        <v>103</v>
      </c>
      <c r="E208" s="1391"/>
      <c r="F208" s="1391"/>
      <c r="G208" s="659"/>
    </row>
    <row r="209" spans="1:7" s="660" customFormat="1" ht="12.75" customHeight="1">
      <c r="A209" s="654"/>
      <c r="B209" s="655"/>
      <c r="C209" s="656"/>
      <c r="D209" s="657"/>
      <c r="E209" s="658"/>
      <c r="F209" s="658"/>
      <c r="G209" s="659"/>
    </row>
    <row r="210" spans="1:7" s="616" customFormat="1" ht="23.25" customHeight="1">
      <c r="A210" s="661"/>
      <c r="B210" s="662" t="s">
        <v>752</v>
      </c>
      <c r="C210" s="663"/>
      <c r="D210" s="664"/>
      <c r="E210" s="665"/>
      <c r="F210" s="665"/>
      <c r="G210" s="666"/>
    </row>
    <row r="211" spans="1:7" ht="171" customHeight="1">
      <c r="A211" s="650"/>
      <c r="B211" s="651"/>
      <c r="C211" s="667"/>
      <c r="D211" s="668"/>
      <c r="E211" s="669"/>
      <c r="F211" s="669"/>
      <c r="G211" s="670"/>
    </row>
    <row r="212" spans="1:7" s="660" customFormat="1" ht="18" customHeight="1">
      <c r="A212" s="671"/>
      <c r="B212" s="655" t="s">
        <v>103</v>
      </c>
      <c r="C212" s="672"/>
      <c r="D212" s="657"/>
      <c r="G212" s="673"/>
    </row>
    <row r="213" spans="1:7" ht="30.75" customHeight="1">
      <c r="A213" s="1374"/>
      <c r="B213" s="1375"/>
      <c r="C213" s="1375"/>
      <c r="D213" s="1375"/>
      <c r="E213" s="1375"/>
      <c r="F213" s="1375"/>
      <c r="G213" s="1376"/>
    </row>
  </sheetData>
  <mergeCells count="31">
    <mergeCell ref="A15:G15"/>
    <mergeCell ref="E2:G2"/>
    <mergeCell ref="E3:G3"/>
    <mergeCell ref="E4:G4"/>
    <mergeCell ref="A5:G5"/>
    <mergeCell ref="A6:G6"/>
    <mergeCell ref="B7:F7"/>
    <mergeCell ref="B8:F8"/>
    <mergeCell ref="B9:F9"/>
    <mergeCell ref="E10:G10"/>
    <mergeCell ref="A11:G12"/>
    <mergeCell ref="A13:G14"/>
    <mergeCell ref="B181:G181"/>
    <mergeCell ref="A16:G16"/>
    <mergeCell ref="A17:G17"/>
    <mergeCell ref="A18:G18"/>
    <mergeCell ref="A19:G19"/>
    <mergeCell ref="B22:G22"/>
    <mergeCell ref="B32:G32"/>
    <mergeCell ref="B38:G38"/>
    <mergeCell ref="B77:G77"/>
    <mergeCell ref="B110:G110"/>
    <mergeCell ref="B125:G125"/>
    <mergeCell ref="B140:G140"/>
    <mergeCell ref="A213:G213"/>
    <mergeCell ref="A186:G186"/>
    <mergeCell ref="B187:G188"/>
    <mergeCell ref="A205:G205"/>
    <mergeCell ref="D206:F206"/>
    <mergeCell ref="D207:F207"/>
    <mergeCell ref="D208:F208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8" orientation="portrait" r:id="rId1"/>
  <rowBreaks count="1" manualBreakCount="1">
    <brk id="20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3DE0-9C6E-49AE-986F-2F9AEE7621A5}">
  <sheetPr>
    <tabColor rgb="FFFFFF00"/>
  </sheetPr>
  <dimension ref="A1:U120"/>
  <sheetViews>
    <sheetView view="pageBreakPreview" zoomScaleNormal="100" zoomScaleSheetLayoutView="100" workbookViewId="0">
      <selection activeCell="A6" sqref="A6:U6"/>
    </sheetView>
  </sheetViews>
  <sheetFormatPr defaultColWidth="10.5703125" defaultRowHeight="15"/>
  <cols>
    <col min="1" max="1" width="5.42578125" style="572" customWidth="1"/>
    <col min="2" max="2" width="22.140625" style="572" customWidth="1"/>
    <col min="3" max="3" width="10" style="572" customWidth="1"/>
    <col min="4" max="4" width="10.7109375" style="572" customWidth="1"/>
    <col min="5" max="5" width="10.28515625" style="572" customWidth="1"/>
    <col min="6" max="6" width="9.28515625" style="572" customWidth="1"/>
    <col min="7" max="7" width="9.85546875" style="572" customWidth="1"/>
    <col min="8" max="8" width="10.5703125" style="572" customWidth="1"/>
    <col min="9" max="9" width="12.5703125" style="572" customWidth="1"/>
    <col min="10" max="10" width="12.28515625" style="572" customWidth="1"/>
    <col min="11" max="11" width="11.42578125" style="572" customWidth="1"/>
    <col min="12" max="12" width="11.85546875" style="572" customWidth="1"/>
    <col min="13" max="13" width="10.42578125" style="572" customWidth="1"/>
    <col min="14" max="14" width="12" style="572" customWidth="1"/>
    <col min="15" max="15" width="13.28515625" style="572" customWidth="1"/>
    <col min="16" max="17" width="10.42578125" style="572" customWidth="1"/>
    <col min="18" max="18" width="11.28515625" style="572" customWidth="1"/>
    <col min="19" max="19" width="10.7109375" style="572" customWidth="1"/>
    <col min="20" max="20" width="10" style="572" customWidth="1"/>
    <col min="21" max="21" width="10.140625" style="572" customWidth="1"/>
    <col min="22" max="247" width="9.140625" style="572" customWidth="1"/>
    <col min="248" max="248" width="6.28515625" style="572" bestFit="1" customWidth="1"/>
    <col min="249" max="249" width="22.140625" style="572" customWidth="1"/>
    <col min="250" max="252" width="9.140625" style="572" customWidth="1"/>
    <col min="253" max="253" width="10.42578125" style="572" customWidth="1"/>
    <col min="254" max="254" width="9.140625" style="572" customWidth="1"/>
    <col min="255" max="255" width="11.140625" style="572" customWidth="1"/>
    <col min="256" max="256" width="10.5703125" style="572"/>
    <col min="257" max="257" width="5.42578125" style="572" customWidth="1"/>
    <col min="258" max="258" width="22.140625" style="572" customWidth="1"/>
    <col min="259" max="259" width="10" style="572" customWidth="1"/>
    <col min="260" max="260" width="10.7109375" style="572" customWidth="1"/>
    <col min="261" max="261" width="10.28515625" style="572" customWidth="1"/>
    <col min="262" max="262" width="9.28515625" style="572" customWidth="1"/>
    <col min="263" max="263" width="9.85546875" style="572" customWidth="1"/>
    <col min="264" max="264" width="10.5703125" style="572" customWidth="1"/>
    <col min="265" max="265" width="12.5703125" style="572" customWidth="1"/>
    <col min="266" max="266" width="12.28515625" style="572" customWidth="1"/>
    <col min="267" max="267" width="11.42578125" style="572" customWidth="1"/>
    <col min="268" max="268" width="11.85546875" style="572" customWidth="1"/>
    <col min="269" max="269" width="10.42578125" style="572" customWidth="1"/>
    <col min="270" max="270" width="12" style="572" customWidth="1"/>
    <col min="271" max="271" width="13.28515625" style="572" customWidth="1"/>
    <col min="272" max="273" width="10.42578125" style="572" customWidth="1"/>
    <col min="274" max="274" width="11.28515625" style="572" customWidth="1"/>
    <col min="275" max="275" width="10.7109375" style="572" customWidth="1"/>
    <col min="276" max="276" width="10" style="572" customWidth="1"/>
    <col min="277" max="277" width="10.140625" style="572" customWidth="1"/>
    <col min="278" max="503" width="9.140625" style="572" customWidth="1"/>
    <col min="504" max="504" width="6.28515625" style="572" bestFit="1" customWidth="1"/>
    <col min="505" max="505" width="22.140625" style="572" customWidth="1"/>
    <col min="506" max="508" width="9.140625" style="572" customWidth="1"/>
    <col min="509" max="509" width="10.42578125" style="572" customWidth="1"/>
    <col min="510" max="510" width="9.140625" style="572" customWidth="1"/>
    <col min="511" max="511" width="11.140625" style="572" customWidth="1"/>
    <col min="512" max="512" width="10.5703125" style="572"/>
    <col min="513" max="513" width="5.42578125" style="572" customWidth="1"/>
    <col min="514" max="514" width="22.140625" style="572" customWidth="1"/>
    <col min="515" max="515" width="10" style="572" customWidth="1"/>
    <col min="516" max="516" width="10.7109375" style="572" customWidth="1"/>
    <col min="517" max="517" width="10.28515625" style="572" customWidth="1"/>
    <col min="518" max="518" width="9.28515625" style="572" customWidth="1"/>
    <col min="519" max="519" width="9.85546875" style="572" customWidth="1"/>
    <col min="520" max="520" width="10.5703125" style="572" customWidth="1"/>
    <col min="521" max="521" width="12.5703125" style="572" customWidth="1"/>
    <col min="522" max="522" width="12.28515625" style="572" customWidth="1"/>
    <col min="523" max="523" width="11.42578125" style="572" customWidth="1"/>
    <col min="524" max="524" width="11.85546875" style="572" customWidth="1"/>
    <col min="525" max="525" width="10.42578125" style="572" customWidth="1"/>
    <col min="526" max="526" width="12" style="572" customWidth="1"/>
    <col min="527" max="527" width="13.28515625" style="572" customWidth="1"/>
    <col min="528" max="529" width="10.42578125" style="572" customWidth="1"/>
    <col min="530" max="530" width="11.28515625" style="572" customWidth="1"/>
    <col min="531" max="531" width="10.7109375" style="572" customWidth="1"/>
    <col min="532" max="532" width="10" style="572" customWidth="1"/>
    <col min="533" max="533" width="10.140625" style="572" customWidth="1"/>
    <col min="534" max="759" width="9.140625" style="572" customWidth="1"/>
    <col min="760" max="760" width="6.28515625" style="572" bestFit="1" customWidth="1"/>
    <col min="761" max="761" width="22.140625" style="572" customWidth="1"/>
    <col min="762" max="764" width="9.140625" style="572" customWidth="1"/>
    <col min="765" max="765" width="10.42578125" style="572" customWidth="1"/>
    <col min="766" max="766" width="9.140625" style="572" customWidth="1"/>
    <col min="767" max="767" width="11.140625" style="572" customWidth="1"/>
    <col min="768" max="768" width="10.5703125" style="572"/>
    <col min="769" max="769" width="5.42578125" style="572" customWidth="1"/>
    <col min="770" max="770" width="22.140625" style="572" customWidth="1"/>
    <col min="771" max="771" width="10" style="572" customWidth="1"/>
    <col min="772" max="772" width="10.7109375" style="572" customWidth="1"/>
    <col min="773" max="773" width="10.28515625" style="572" customWidth="1"/>
    <col min="774" max="774" width="9.28515625" style="572" customWidth="1"/>
    <col min="775" max="775" width="9.85546875" style="572" customWidth="1"/>
    <col min="776" max="776" width="10.5703125" style="572" customWidth="1"/>
    <col min="777" max="777" width="12.5703125" style="572" customWidth="1"/>
    <col min="778" max="778" width="12.28515625" style="572" customWidth="1"/>
    <col min="779" max="779" width="11.42578125" style="572" customWidth="1"/>
    <col min="780" max="780" width="11.85546875" style="572" customWidth="1"/>
    <col min="781" max="781" width="10.42578125" style="572" customWidth="1"/>
    <col min="782" max="782" width="12" style="572" customWidth="1"/>
    <col min="783" max="783" width="13.28515625" style="572" customWidth="1"/>
    <col min="784" max="785" width="10.42578125" style="572" customWidth="1"/>
    <col min="786" max="786" width="11.28515625" style="572" customWidth="1"/>
    <col min="787" max="787" width="10.7109375" style="572" customWidth="1"/>
    <col min="788" max="788" width="10" style="572" customWidth="1"/>
    <col min="789" max="789" width="10.140625" style="572" customWidth="1"/>
    <col min="790" max="1015" width="9.140625" style="572" customWidth="1"/>
    <col min="1016" max="1016" width="6.28515625" style="572" bestFit="1" customWidth="1"/>
    <col min="1017" max="1017" width="22.140625" style="572" customWidth="1"/>
    <col min="1018" max="1020" width="9.140625" style="572" customWidth="1"/>
    <col min="1021" max="1021" width="10.42578125" style="572" customWidth="1"/>
    <col min="1022" max="1022" width="9.140625" style="572" customWidth="1"/>
    <col min="1023" max="1023" width="11.140625" style="572" customWidth="1"/>
    <col min="1024" max="1024" width="10.5703125" style="572"/>
    <col min="1025" max="1025" width="5.42578125" style="572" customWidth="1"/>
    <col min="1026" max="1026" width="22.140625" style="572" customWidth="1"/>
    <col min="1027" max="1027" width="10" style="572" customWidth="1"/>
    <col min="1028" max="1028" width="10.7109375" style="572" customWidth="1"/>
    <col min="1029" max="1029" width="10.28515625" style="572" customWidth="1"/>
    <col min="1030" max="1030" width="9.28515625" style="572" customWidth="1"/>
    <col min="1031" max="1031" width="9.85546875" style="572" customWidth="1"/>
    <col min="1032" max="1032" width="10.5703125" style="572" customWidth="1"/>
    <col min="1033" max="1033" width="12.5703125" style="572" customWidth="1"/>
    <col min="1034" max="1034" width="12.28515625" style="572" customWidth="1"/>
    <col min="1035" max="1035" width="11.42578125" style="572" customWidth="1"/>
    <col min="1036" max="1036" width="11.85546875" style="572" customWidth="1"/>
    <col min="1037" max="1037" width="10.42578125" style="572" customWidth="1"/>
    <col min="1038" max="1038" width="12" style="572" customWidth="1"/>
    <col min="1039" max="1039" width="13.28515625" style="572" customWidth="1"/>
    <col min="1040" max="1041" width="10.42578125" style="572" customWidth="1"/>
    <col min="1042" max="1042" width="11.28515625" style="572" customWidth="1"/>
    <col min="1043" max="1043" width="10.7109375" style="572" customWidth="1"/>
    <col min="1044" max="1044" width="10" style="572" customWidth="1"/>
    <col min="1045" max="1045" width="10.140625" style="572" customWidth="1"/>
    <col min="1046" max="1271" width="9.140625" style="572" customWidth="1"/>
    <col min="1272" max="1272" width="6.28515625" style="572" bestFit="1" customWidth="1"/>
    <col min="1273" max="1273" width="22.140625" style="572" customWidth="1"/>
    <col min="1274" max="1276" width="9.140625" style="572" customWidth="1"/>
    <col min="1277" max="1277" width="10.42578125" style="572" customWidth="1"/>
    <col min="1278" max="1278" width="9.140625" style="572" customWidth="1"/>
    <col min="1279" max="1279" width="11.140625" style="572" customWidth="1"/>
    <col min="1280" max="1280" width="10.5703125" style="572"/>
    <col min="1281" max="1281" width="5.42578125" style="572" customWidth="1"/>
    <col min="1282" max="1282" width="22.140625" style="572" customWidth="1"/>
    <col min="1283" max="1283" width="10" style="572" customWidth="1"/>
    <col min="1284" max="1284" width="10.7109375" style="572" customWidth="1"/>
    <col min="1285" max="1285" width="10.28515625" style="572" customWidth="1"/>
    <col min="1286" max="1286" width="9.28515625" style="572" customWidth="1"/>
    <col min="1287" max="1287" width="9.85546875" style="572" customWidth="1"/>
    <col min="1288" max="1288" width="10.5703125" style="572" customWidth="1"/>
    <col min="1289" max="1289" width="12.5703125" style="572" customWidth="1"/>
    <col min="1290" max="1290" width="12.28515625" style="572" customWidth="1"/>
    <col min="1291" max="1291" width="11.42578125" style="572" customWidth="1"/>
    <col min="1292" max="1292" width="11.85546875" style="572" customWidth="1"/>
    <col min="1293" max="1293" width="10.42578125" style="572" customWidth="1"/>
    <col min="1294" max="1294" width="12" style="572" customWidth="1"/>
    <col min="1295" max="1295" width="13.28515625" style="572" customWidth="1"/>
    <col min="1296" max="1297" width="10.42578125" style="572" customWidth="1"/>
    <col min="1298" max="1298" width="11.28515625" style="572" customWidth="1"/>
    <col min="1299" max="1299" width="10.7109375" style="572" customWidth="1"/>
    <col min="1300" max="1300" width="10" style="572" customWidth="1"/>
    <col min="1301" max="1301" width="10.140625" style="572" customWidth="1"/>
    <col min="1302" max="1527" width="9.140625" style="572" customWidth="1"/>
    <col min="1528" max="1528" width="6.28515625" style="572" bestFit="1" customWidth="1"/>
    <col min="1529" max="1529" width="22.140625" style="572" customWidth="1"/>
    <col min="1530" max="1532" width="9.140625" style="572" customWidth="1"/>
    <col min="1533" max="1533" width="10.42578125" style="572" customWidth="1"/>
    <col min="1534" max="1534" width="9.140625" style="572" customWidth="1"/>
    <col min="1535" max="1535" width="11.140625" style="572" customWidth="1"/>
    <col min="1536" max="1536" width="10.5703125" style="572"/>
    <col min="1537" max="1537" width="5.42578125" style="572" customWidth="1"/>
    <col min="1538" max="1538" width="22.140625" style="572" customWidth="1"/>
    <col min="1539" max="1539" width="10" style="572" customWidth="1"/>
    <col min="1540" max="1540" width="10.7109375" style="572" customWidth="1"/>
    <col min="1541" max="1541" width="10.28515625" style="572" customWidth="1"/>
    <col min="1542" max="1542" width="9.28515625" style="572" customWidth="1"/>
    <col min="1543" max="1543" width="9.85546875" style="572" customWidth="1"/>
    <col min="1544" max="1544" width="10.5703125" style="572" customWidth="1"/>
    <col min="1545" max="1545" width="12.5703125" style="572" customWidth="1"/>
    <col min="1546" max="1546" width="12.28515625" style="572" customWidth="1"/>
    <col min="1547" max="1547" width="11.42578125" style="572" customWidth="1"/>
    <col min="1548" max="1548" width="11.85546875" style="572" customWidth="1"/>
    <col min="1549" max="1549" width="10.42578125" style="572" customWidth="1"/>
    <col min="1550" max="1550" width="12" style="572" customWidth="1"/>
    <col min="1551" max="1551" width="13.28515625" style="572" customWidth="1"/>
    <col min="1552" max="1553" width="10.42578125" style="572" customWidth="1"/>
    <col min="1554" max="1554" width="11.28515625" style="572" customWidth="1"/>
    <col min="1555" max="1555" width="10.7109375" style="572" customWidth="1"/>
    <col min="1556" max="1556" width="10" style="572" customWidth="1"/>
    <col min="1557" max="1557" width="10.140625" style="572" customWidth="1"/>
    <col min="1558" max="1783" width="9.140625" style="572" customWidth="1"/>
    <col min="1784" max="1784" width="6.28515625" style="572" bestFit="1" customWidth="1"/>
    <col min="1785" max="1785" width="22.140625" style="572" customWidth="1"/>
    <col min="1786" max="1788" width="9.140625" style="572" customWidth="1"/>
    <col min="1789" max="1789" width="10.42578125" style="572" customWidth="1"/>
    <col min="1790" max="1790" width="9.140625" style="572" customWidth="1"/>
    <col min="1791" max="1791" width="11.140625" style="572" customWidth="1"/>
    <col min="1792" max="1792" width="10.5703125" style="572"/>
    <col min="1793" max="1793" width="5.42578125" style="572" customWidth="1"/>
    <col min="1794" max="1794" width="22.140625" style="572" customWidth="1"/>
    <col min="1795" max="1795" width="10" style="572" customWidth="1"/>
    <col min="1796" max="1796" width="10.7109375" style="572" customWidth="1"/>
    <col min="1797" max="1797" width="10.28515625" style="572" customWidth="1"/>
    <col min="1798" max="1798" width="9.28515625" style="572" customWidth="1"/>
    <col min="1799" max="1799" width="9.85546875" style="572" customWidth="1"/>
    <col min="1800" max="1800" width="10.5703125" style="572" customWidth="1"/>
    <col min="1801" max="1801" width="12.5703125" style="572" customWidth="1"/>
    <col min="1802" max="1802" width="12.28515625" style="572" customWidth="1"/>
    <col min="1803" max="1803" width="11.42578125" style="572" customWidth="1"/>
    <col min="1804" max="1804" width="11.85546875" style="572" customWidth="1"/>
    <col min="1805" max="1805" width="10.42578125" style="572" customWidth="1"/>
    <col min="1806" max="1806" width="12" style="572" customWidth="1"/>
    <col min="1807" max="1807" width="13.28515625" style="572" customWidth="1"/>
    <col min="1808" max="1809" width="10.42578125" style="572" customWidth="1"/>
    <col min="1810" max="1810" width="11.28515625" style="572" customWidth="1"/>
    <col min="1811" max="1811" width="10.7109375" style="572" customWidth="1"/>
    <col min="1812" max="1812" width="10" style="572" customWidth="1"/>
    <col min="1813" max="1813" width="10.140625" style="572" customWidth="1"/>
    <col min="1814" max="2039" width="9.140625" style="572" customWidth="1"/>
    <col min="2040" max="2040" width="6.28515625" style="572" bestFit="1" customWidth="1"/>
    <col min="2041" max="2041" width="22.140625" style="572" customWidth="1"/>
    <col min="2042" max="2044" width="9.140625" style="572" customWidth="1"/>
    <col min="2045" max="2045" width="10.42578125" style="572" customWidth="1"/>
    <col min="2046" max="2046" width="9.140625" style="572" customWidth="1"/>
    <col min="2047" max="2047" width="11.140625" style="572" customWidth="1"/>
    <col min="2048" max="2048" width="10.5703125" style="572"/>
    <col min="2049" max="2049" width="5.42578125" style="572" customWidth="1"/>
    <col min="2050" max="2050" width="22.140625" style="572" customWidth="1"/>
    <col min="2051" max="2051" width="10" style="572" customWidth="1"/>
    <col min="2052" max="2052" width="10.7109375" style="572" customWidth="1"/>
    <col min="2053" max="2053" width="10.28515625" style="572" customWidth="1"/>
    <col min="2054" max="2054" width="9.28515625" style="572" customWidth="1"/>
    <col min="2055" max="2055" width="9.85546875" style="572" customWidth="1"/>
    <col min="2056" max="2056" width="10.5703125" style="572" customWidth="1"/>
    <col min="2057" max="2057" width="12.5703125" style="572" customWidth="1"/>
    <col min="2058" max="2058" width="12.28515625" style="572" customWidth="1"/>
    <col min="2059" max="2059" width="11.42578125" style="572" customWidth="1"/>
    <col min="2060" max="2060" width="11.85546875" style="572" customWidth="1"/>
    <col min="2061" max="2061" width="10.42578125" style="572" customWidth="1"/>
    <col min="2062" max="2062" width="12" style="572" customWidth="1"/>
    <col min="2063" max="2063" width="13.28515625" style="572" customWidth="1"/>
    <col min="2064" max="2065" width="10.42578125" style="572" customWidth="1"/>
    <col min="2066" max="2066" width="11.28515625" style="572" customWidth="1"/>
    <col min="2067" max="2067" width="10.7109375" style="572" customWidth="1"/>
    <col min="2068" max="2068" width="10" style="572" customWidth="1"/>
    <col min="2069" max="2069" width="10.140625" style="572" customWidth="1"/>
    <col min="2070" max="2295" width="9.140625" style="572" customWidth="1"/>
    <col min="2296" max="2296" width="6.28515625" style="572" bestFit="1" customWidth="1"/>
    <col min="2297" max="2297" width="22.140625" style="572" customWidth="1"/>
    <col min="2298" max="2300" width="9.140625" style="572" customWidth="1"/>
    <col min="2301" max="2301" width="10.42578125" style="572" customWidth="1"/>
    <col min="2302" max="2302" width="9.140625" style="572" customWidth="1"/>
    <col min="2303" max="2303" width="11.140625" style="572" customWidth="1"/>
    <col min="2304" max="2304" width="10.5703125" style="572"/>
    <col min="2305" max="2305" width="5.42578125" style="572" customWidth="1"/>
    <col min="2306" max="2306" width="22.140625" style="572" customWidth="1"/>
    <col min="2307" max="2307" width="10" style="572" customWidth="1"/>
    <col min="2308" max="2308" width="10.7109375" style="572" customWidth="1"/>
    <col min="2309" max="2309" width="10.28515625" style="572" customWidth="1"/>
    <col min="2310" max="2310" width="9.28515625" style="572" customWidth="1"/>
    <col min="2311" max="2311" width="9.85546875" style="572" customWidth="1"/>
    <col min="2312" max="2312" width="10.5703125" style="572" customWidth="1"/>
    <col min="2313" max="2313" width="12.5703125" style="572" customWidth="1"/>
    <col min="2314" max="2314" width="12.28515625" style="572" customWidth="1"/>
    <col min="2315" max="2315" width="11.42578125" style="572" customWidth="1"/>
    <col min="2316" max="2316" width="11.85546875" style="572" customWidth="1"/>
    <col min="2317" max="2317" width="10.42578125" style="572" customWidth="1"/>
    <col min="2318" max="2318" width="12" style="572" customWidth="1"/>
    <col min="2319" max="2319" width="13.28515625" style="572" customWidth="1"/>
    <col min="2320" max="2321" width="10.42578125" style="572" customWidth="1"/>
    <col min="2322" max="2322" width="11.28515625" style="572" customWidth="1"/>
    <col min="2323" max="2323" width="10.7109375" style="572" customWidth="1"/>
    <col min="2324" max="2324" width="10" style="572" customWidth="1"/>
    <col min="2325" max="2325" width="10.140625" style="572" customWidth="1"/>
    <col min="2326" max="2551" width="9.140625" style="572" customWidth="1"/>
    <col min="2552" max="2552" width="6.28515625" style="572" bestFit="1" customWidth="1"/>
    <col min="2553" max="2553" width="22.140625" style="572" customWidth="1"/>
    <col min="2554" max="2556" width="9.140625" style="572" customWidth="1"/>
    <col min="2557" max="2557" width="10.42578125" style="572" customWidth="1"/>
    <col min="2558" max="2558" width="9.140625" style="572" customWidth="1"/>
    <col min="2559" max="2559" width="11.140625" style="572" customWidth="1"/>
    <col min="2560" max="2560" width="10.5703125" style="572"/>
    <col min="2561" max="2561" width="5.42578125" style="572" customWidth="1"/>
    <col min="2562" max="2562" width="22.140625" style="572" customWidth="1"/>
    <col min="2563" max="2563" width="10" style="572" customWidth="1"/>
    <col min="2564" max="2564" width="10.7109375" style="572" customWidth="1"/>
    <col min="2565" max="2565" width="10.28515625" style="572" customWidth="1"/>
    <col min="2566" max="2566" width="9.28515625" style="572" customWidth="1"/>
    <col min="2567" max="2567" width="9.85546875" style="572" customWidth="1"/>
    <col min="2568" max="2568" width="10.5703125" style="572" customWidth="1"/>
    <col min="2569" max="2569" width="12.5703125" style="572" customWidth="1"/>
    <col min="2570" max="2570" width="12.28515625" style="572" customWidth="1"/>
    <col min="2571" max="2571" width="11.42578125" style="572" customWidth="1"/>
    <col min="2572" max="2572" width="11.85546875" style="572" customWidth="1"/>
    <col min="2573" max="2573" width="10.42578125" style="572" customWidth="1"/>
    <col min="2574" max="2574" width="12" style="572" customWidth="1"/>
    <col min="2575" max="2575" width="13.28515625" style="572" customWidth="1"/>
    <col min="2576" max="2577" width="10.42578125" style="572" customWidth="1"/>
    <col min="2578" max="2578" width="11.28515625" style="572" customWidth="1"/>
    <col min="2579" max="2579" width="10.7109375" style="572" customWidth="1"/>
    <col min="2580" max="2580" width="10" style="572" customWidth="1"/>
    <col min="2581" max="2581" width="10.140625" style="572" customWidth="1"/>
    <col min="2582" max="2807" width="9.140625" style="572" customWidth="1"/>
    <col min="2808" max="2808" width="6.28515625" style="572" bestFit="1" customWidth="1"/>
    <col min="2809" max="2809" width="22.140625" style="572" customWidth="1"/>
    <col min="2810" max="2812" width="9.140625" style="572" customWidth="1"/>
    <col min="2813" max="2813" width="10.42578125" style="572" customWidth="1"/>
    <col min="2814" max="2814" width="9.140625" style="572" customWidth="1"/>
    <col min="2815" max="2815" width="11.140625" style="572" customWidth="1"/>
    <col min="2816" max="2816" width="10.5703125" style="572"/>
    <col min="2817" max="2817" width="5.42578125" style="572" customWidth="1"/>
    <col min="2818" max="2818" width="22.140625" style="572" customWidth="1"/>
    <col min="2819" max="2819" width="10" style="572" customWidth="1"/>
    <col min="2820" max="2820" width="10.7109375" style="572" customWidth="1"/>
    <col min="2821" max="2821" width="10.28515625" style="572" customWidth="1"/>
    <col min="2822" max="2822" width="9.28515625" style="572" customWidth="1"/>
    <col min="2823" max="2823" width="9.85546875" style="572" customWidth="1"/>
    <col min="2824" max="2824" width="10.5703125" style="572" customWidth="1"/>
    <col min="2825" max="2825" width="12.5703125" style="572" customWidth="1"/>
    <col min="2826" max="2826" width="12.28515625" style="572" customWidth="1"/>
    <col min="2827" max="2827" width="11.42578125" style="572" customWidth="1"/>
    <col min="2828" max="2828" width="11.85546875" style="572" customWidth="1"/>
    <col min="2829" max="2829" width="10.42578125" style="572" customWidth="1"/>
    <col min="2830" max="2830" width="12" style="572" customWidth="1"/>
    <col min="2831" max="2831" width="13.28515625" style="572" customWidth="1"/>
    <col min="2832" max="2833" width="10.42578125" style="572" customWidth="1"/>
    <col min="2834" max="2834" width="11.28515625" style="572" customWidth="1"/>
    <col min="2835" max="2835" width="10.7109375" style="572" customWidth="1"/>
    <col min="2836" max="2836" width="10" style="572" customWidth="1"/>
    <col min="2837" max="2837" width="10.140625" style="572" customWidth="1"/>
    <col min="2838" max="3063" width="9.140625" style="572" customWidth="1"/>
    <col min="3064" max="3064" width="6.28515625" style="572" bestFit="1" customWidth="1"/>
    <col min="3065" max="3065" width="22.140625" style="572" customWidth="1"/>
    <col min="3066" max="3068" width="9.140625" style="572" customWidth="1"/>
    <col min="3069" max="3069" width="10.42578125" style="572" customWidth="1"/>
    <col min="3070" max="3070" width="9.140625" style="572" customWidth="1"/>
    <col min="3071" max="3071" width="11.140625" style="572" customWidth="1"/>
    <col min="3072" max="3072" width="10.5703125" style="572"/>
    <col min="3073" max="3073" width="5.42578125" style="572" customWidth="1"/>
    <col min="3074" max="3074" width="22.140625" style="572" customWidth="1"/>
    <col min="3075" max="3075" width="10" style="572" customWidth="1"/>
    <col min="3076" max="3076" width="10.7109375" style="572" customWidth="1"/>
    <col min="3077" max="3077" width="10.28515625" style="572" customWidth="1"/>
    <col min="3078" max="3078" width="9.28515625" style="572" customWidth="1"/>
    <col min="3079" max="3079" width="9.85546875" style="572" customWidth="1"/>
    <col min="3080" max="3080" width="10.5703125" style="572" customWidth="1"/>
    <col min="3081" max="3081" width="12.5703125" style="572" customWidth="1"/>
    <col min="3082" max="3082" width="12.28515625" style="572" customWidth="1"/>
    <col min="3083" max="3083" width="11.42578125" style="572" customWidth="1"/>
    <col min="3084" max="3084" width="11.85546875" style="572" customWidth="1"/>
    <col min="3085" max="3085" width="10.42578125" style="572" customWidth="1"/>
    <col min="3086" max="3086" width="12" style="572" customWidth="1"/>
    <col min="3087" max="3087" width="13.28515625" style="572" customWidth="1"/>
    <col min="3088" max="3089" width="10.42578125" style="572" customWidth="1"/>
    <col min="3090" max="3090" width="11.28515625" style="572" customWidth="1"/>
    <col min="3091" max="3091" width="10.7109375" style="572" customWidth="1"/>
    <col min="3092" max="3092" width="10" style="572" customWidth="1"/>
    <col min="3093" max="3093" width="10.140625" style="572" customWidth="1"/>
    <col min="3094" max="3319" width="9.140625" style="572" customWidth="1"/>
    <col min="3320" max="3320" width="6.28515625" style="572" bestFit="1" customWidth="1"/>
    <col min="3321" max="3321" width="22.140625" style="572" customWidth="1"/>
    <col min="3322" max="3324" width="9.140625" style="572" customWidth="1"/>
    <col min="3325" max="3325" width="10.42578125" style="572" customWidth="1"/>
    <col min="3326" max="3326" width="9.140625" style="572" customWidth="1"/>
    <col min="3327" max="3327" width="11.140625" style="572" customWidth="1"/>
    <col min="3328" max="3328" width="10.5703125" style="572"/>
    <col min="3329" max="3329" width="5.42578125" style="572" customWidth="1"/>
    <col min="3330" max="3330" width="22.140625" style="572" customWidth="1"/>
    <col min="3331" max="3331" width="10" style="572" customWidth="1"/>
    <col min="3332" max="3332" width="10.7109375" style="572" customWidth="1"/>
    <col min="3333" max="3333" width="10.28515625" style="572" customWidth="1"/>
    <col min="3334" max="3334" width="9.28515625" style="572" customWidth="1"/>
    <col min="3335" max="3335" width="9.85546875" style="572" customWidth="1"/>
    <col min="3336" max="3336" width="10.5703125" style="572" customWidth="1"/>
    <col min="3337" max="3337" width="12.5703125" style="572" customWidth="1"/>
    <col min="3338" max="3338" width="12.28515625" style="572" customWidth="1"/>
    <col min="3339" max="3339" width="11.42578125" style="572" customWidth="1"/>
    <col min="3340" max="3340" width="11.85546875" style="572" customWidth="1"/>
    <col min="3341" max="3341" width="10.42578125" style="572" customWidth="1"/>
    <col min="3342" max="3342" width="12" style="572" customWidth="1"/>
    <col min="3343" max="3343" width="13.28515625" style="572" customWidth="1"/>
    <col min="3344" max="3345" width="10.42578125" style="572" customWidth="1"/>
    <col min="3346" max="3346" width="11.28515625" style="572" customWidth="1"/>
    <col min="3347" max="3347" width="10.7109375" style="572" customWidth="1"/>
    <col min="3348" max="3348" width="10" style="572" customWidth="1"/>
    <col min="3349" max="3349" width="10.140625" style="572" customWidth="1"/>
    <col min="3350" max="3575" width="9.140625" style="572" customWidth="1"/>
    <col min="3576" max="3576" width="6.28515625" style="572" bestFit="1" customWidth="1"/>
    <col min="3577" max="3577" width="22.140625" style="572" customWidth="1"/>
    <col min="3578" max="3580" width="9.140625" style="572" customWidth="1"/>
    <col min="3581" max="3581" width="10.42578125" style="572" customWidth="1"/>
    <col min="3582" max="3582" width="9.140625" style="572" customWidth="1"/>
    <col min="3583" max="3583" width="11.140625" style="572" customWidth="1"/>
    <col min="3584" max="3584" width="10.5703125" style="572"/>
    <col min="3585" max="3585" width="5.42578125" style="572" customWidth="1"/>
    <col min="3586" max="3586" width="22.140625" style="572" customWidth="1"/>
    <col min="3587" max="3587" width="10" style="572" customWidth="1"/>
    <col min="3588" max="3588" width="10.7109375" style="572" customWidth="1"/>
    <col min="3589" max="3589" width="10.28515625" style="572" customWidth="1"/>
    <col min="3590" max="3590" width="9.28515625" style="572" customWidth="1"/>
    <col min="3591" max="3591" width="9.85546875" style="572" customWidth="1"/>
    <col min="3592" max="3592" width="10.5703125" style="572" customWidth="1"/>
    <col min="3593" max="3593" width="12.5703125" style="572" customWidth="1"/>
    <col min="3594" max="3594" width="12.28515625" style="572" customWidth="1"/>
    <col min="3595" max="3595" width="11.42578125" style="572" customWidth="1"/>
    <col min="3596" max="3596" width="11.85546875" style="572" customWidth="1"/>
    <col min="3597" max="3597" width="10.42578125" style="572" customWidth="1"/>
    <col min="3598" max="3598" width="12" style="572" customWidth="1"/>
    <col min="3599" max="3599" width="13.28515625" style="572" customWidth="1"/>
    <col min="3600" max="3601" width="10.42578125" style="572" customWidth="1"/>
    <col min="3602" max="3602" width="11.28515625" style="572" customWidth="1"/>
    <col min="3603" max="3603" width="10.7109375" style="572" customWidth="1"/>
    <col min="3604" max="3604" width="10" style="572" customWidth="1"/>
    <col min="3605" max="3605" width="10.140625" style="572" customWidth="1"/>
    <col min="3606" max="3831" width="9.140625" style="572" customWidth="1"/>
    <col min="3832" max="3832" width="6.28515625" style="572" bestFit="1" customWidth="1"/>
    <col min="3833" max="3833" width="22.140625" style="572" customWidth="1"/>
    <col min="3834" max="3836" width="9.140625" style="572" customWidth="1"/>
    <col min="3837" max="3837" width="10.42578125" style="572" customWidth="1"/>
    <col min="3838" max="3838" width="9.140625" style="572" customWidth="1"/>
    <col min="3839" max="3839" width="11.140625" style="572" customWidth="1"/>
    <col min="3840" max="3840" width="10.5703125" style="572"/>
    <col min="3841" max="3841" width="5.42578125" style="572" customWidth="1"/>
    <col min="3842" max="3842" width="22.140625" style="572" customWidth="1"/>
    <col min="3843" max="3843" width="10" style="572" customWidth="1"/>
    <col min="3844" max="3844" width="10.7109375" style="572" customWidth="1"/>
    <col min="3845" max="3845" width="10.28515625" style="572" customWidth="1"/>
    <col min="3846" max="3846" width="9.28515625" style="572" customWidth="1"/>
    <col min="3847" max="3847" width="9.85546875" style="572" customWidth="1"/>
    <col min="3848" max="3848" width="10.5703125" style="572" customWidth="1"/>
    <col min="3849" max="3849" width="12.5703125" style="572" customWidth="1"/>
    <col min="3850" max="3850" width="12.28515625" style="572" customWidth="1"/>
    <col min="3851" max="3851" width="11.42578125" style="572" customWidth="1"/>
    <col min="3852" max="3852" width="11.85546875" style="572" customWidth="1"/>
    <col min="3853" max="3853" width="10.42578125" style="572" customWidth="1"/>
    <col min="3854" max="3854" width="12" style="572" customWidth="1"/>
    <col min="3855" max="3855" width="13.28515625" style="572" customWidth="1"/>
    <col min="3856" max="3857" width="10.42578125" style="572" customWidth="1"/>
    <col min="3858" max="3858" width="11.28515625" style="572" customWidth="1"/>
    <col min="3859" max="3859" width="10.7109375" style="572" customWidth="1"/>
    <col min="3860" max="3860" width="10" style="572" customWidth="1"/>
    <col min="3861" max="3861" width="10.140625" style="572" customWidth="1"/>
    <col min="3862" max="4087" width="9.140625" style="572" customWidth="1"/>
    <col min="4088" max="4088" width="6.28515625" style="572" bestFit="1" customWidth="1"/>
    <col min="4089" max="4089" width="22.140625" style="572" customWidth="1"/>
    <col min="4090" max="4092" width="9.140625" style="572" customWidth="1"/>
    <col min="4093" max="4093" width="10.42578125" style="572" customWidth="1"/>
    <col min="4094" max="4094" width="9.140625" style="572" customWidth="1"/>
    <col min="4095" max="4095" width="11.140625" style="572" customWidth="1"/>
    <col min="4096" max="4096" width="10.5703125" style="572"/>
    <col min="4097" max="4097" width="5.42578125" style="572" customWidth="1"/>
    <col min="4098" max="4098" width="22.140625" style="572" customWidth="1"/>
    <col min="4099" max="4099" width="10" style="572" customWidth="1"/>
    <col min="4100" max="4100" width="10.7109375" style="572" customWidth="1"/>
    <col min="4101" max="4101" width="10.28515625" style="572" customWidth="1"/>
    <col min="4102" max="4102" width="9.28515625" style="572" customWidth="1"/>
    <col min="4103" max="4103" width="9.85546875" style="572" customWidth="1"/>
    <col min="4104" max="4104" width="10.5703125" style="572" customWidth="1"/>
    <col min="4105" max="4105" width="12.5703125" style="572" customWidth="1"/>
    <col min="4106" max="4106" width="12.28515625" style="572" customWidth="1"/>
    <col min="4107" max="4107" width="11.42578125" style="572" customWidth="1"/>
    <col min="4108" max="4108" width="11.85546875" style="572" customWidth="1"/>
    <col min="4109" max="4109" width="10.42578125" style="572" customWidth="1"/>
    <col min="4110" max="4110" width="12" style="572" customWidth="1"/>
    <col min="4111" max="4111" width="13.28515625" style="572" customWidth="1"/>
    <col min="4112" max="4113" width="10.42578125" style="572" customWidth="1"/>
    <col min="4114" max="4114" width="11.28515625" style="572" customWidth="1"/>
    <col min="4115" max="4115" width="10.7109375" style="572" customWidth="1"/>
    <col min="4116" max="4116" width="10" style="572" customWidth="1"/>
    <col min="4117" max="4117" width="10.140625" style="572" customWidth="1"/>
    <col min="4118" max="4343" width="9.140625" style="572" customWidth="1"/>
    <col min="4344" max="4344" width="6.28515625" style="572" bestFit="1" customWidth="1"/>
    <col min="4345" max="4345" width="22.140625" style="572" customWidth="1"/>
    <col min="4346" max="4348" width="9.140625" style="572" customWidth="1"/>
    <col min="4349" max="4349" width="10.42578125" style="572" customWidth="1"/>
    <col min="4350" max="4350" width="9.140625" style="572" customWidth="1"/>
    <col min="4351" max="4351" width="11.140625" style="572" customWidth="1"/>
    <col min="4352" max="4352" width="10.5703125" style="572"/>
    <col min="4353" max="4353" width="5.42578125" style="572" customWidth="1"/>
    <col min="4354" max="4354" width="22.140625" style="572" customWidth="1"/>
    <col min="4355" max="4355" width="10" style="572" customWidth="1"/>
    <col min="4356" max="4356" width="10.7109375" style="572" customWidth="1"/>
    <col min="4357" max="4357" width="10.28515625" style="572" customWidth="1"/>
    <col min="4358" max="4358" width="9.28515625" style="572" customWidth="1"/>
    <col min="4359" max="4359" width="9.85546875" style="572" customWidth="1"/>
    <col min="4360" max="4360" width="10.5703125" style="572" customWidth="1"/>
    <col min="4361" max="4361" width="12.5703125" style="572" customWidth="1"/>
    <col min="4362" max="4362" width="12.28515625" style="572" customWidth="1"/>
    <col min="4363" max="4363" width="11.42578125" style="572" customWidth="1"/>
    <col min="4364" max="4364" width="11.85546875" style="572" customWidth="1"/>
    <col min="4365" max="4365" width="10.42578125" style="572" customWidth="1"/>
    <col min="4366" max="4366" width="12" style="572" customWidth="1"/>
    <col min="4367" max="4367" width="13.28515625" style="572" customWidth="1"/>
    <col min="4368" max="4369" width="10.42578125" style="572" customWidth="1"/>
    <col min="4370" max="4370" width="11.28515625" style="572" customWidth="1"/>
    <col min="4371" max="4371" width="10.7109375" style="572" customWidth="1"/>
    <col min="4372" max="4372" width="10" style="572" customWidth="1"/>
    <col min="4373" max="4373" width="10.140625" style="572" customWidth="1"/>
    <col min="4374" max="4599" width="9.140625" style="572" customWidth="1"/>
    <col min="4600" max="4600" width="6.28515625" style="572" bestFit="1" customWidth="1"/>
    <col min="4601" max="4601" width="22.140625" style="572" customWidth="1"/>
    <col min="4602" max="4604" width="9.140625" style="572" customWidth="1"/>
    <col min="4605" max="4605" width="10.42578125" style="572" customWidth="1"/>
    <col min="4606" max="4606" width="9.140625" style="572" customWidth="1"/>
    <col min="4607" max="4607" width="11.140625" style="572" customWidth="1"/>
    <col min="4608" max="4608" width="10.5703125" style="572"/>
    <col min="4609" max="4609" width="5.42578125" style="572" customWidth="1"/>
    <col min="4610" max="4610" width="22.140625" style="572" customWidth="1"/>
    <col min="4611" max="4611" width="10" style="572" customWidth="1"/>
    <col min="4612" max="4612" width="10.7109375" style="572" customWidth="1"/>
    <col min="4613" max="4613" width="10.28515625" style="572" customWidth="1"/>
    <col min="4614" max="4614" width="9.28515625" style="572" customWidth="1"/>
    <col min="4615" max="4615" width="9.85546875" style="572" customWidth="1"/>
    <col min="4616" max="4616" width="10.5703125" style="572" customWidth="1"/>
    <col min="4617" max="4617" width="12.5703125" style="572" customWidth="1"/>
    <col min="4618" max="4618" width="12.28515625" style="572" customWidth="1"/>
    <col min="4619" max="4619" width="11.42578125" style="572" customWidth="1"/>
    <col min="4620" max="4620" width="11.85546875" style="572" customWidth="1"/>
    <col min="4621" max="4621" width="10.42578125" style="572" customWidth="1"/>
    <col min="4622" max="4622" width="12" style="572" customWidth="1"/>
    <col min="4623" max="4623" width="13.28515625" style="572" customWidth="1"/>
    <col min="4624" max="4625" width="10.42578125" style="572" customWidth="1"/>
    <col min="4626" max="4626" width="11.28515625" style="572" customWidth="1"/>
    <col min="4627" max="4627" width="10.7109375" style="572" customWidth="1"/>
    <col min="4628" max="4628" width="10" style="572" customWidth="1"/>
    <col min="4629" max="4629" width="10.140625" style="572" customWidth="1"/>
    <col min="4630" max="4855" width="9.140625" style="572" customWidth="1"/>
    <col min="4856" max="4856" width="6.28515625" style="572" bestFit="1" customWidth="1"/>
    <col min="4857" max="4857" width="22.140625" style="572" customWidth="1"/>
    <col min="4858" max="4860" width="9.140625" style="572" customWidth="1"/>
    <col min="4861" max="4861" width="10.42578125" style="572" customWidth="1"/>
    <col min="4862" max="4862" width="9.140625" style="572" customWidth="1"/>
    <col min="4863" max="4863" width="11.140625" style="572" customWidth="1"/>
    <col min="4864" max="4864" width="10.5703125" style="572"/>
    <col min="4865" max="4865" width="5.42578125" style="572" customWidth="1"/>
    <col min="4866" max="4866" width="22.140625" style="572" customWidth="1"/>
    <col min="4867" max="4867" width="10" style="572" customWidth="1"/>
    <col min="4868" max="4868" width="10.7109375" style="572" customWidth="1"/>
    <col min="4869" max="4869" width="10.28515625" style="572" customWidth="1"/>
    <col min="4870" max="4870" width="9.28515625" style="572" customWidth="1"/>
    <col min="4871" max="4871" width="9.85546875" style="572" customWidth="1"/>
    <col min="4872" max="4872" width="10.5703125" style="572" customWidth="1"/>
    <col min="4873" max="4873" width="12.5703125" style="572" customWidth="1"/>
    <col min="4874" max="4874" width="12.28515625" style="572" customWidth="1"/>
    <col min="4875" max="4875" width="11.42578125" style="572" customWidth="1"/>
    <col min="4876" max="4876" width="11.85546875" style="572" customWidth="1"/>
    <col min="4877" max="4877" width="10.42578125" style="572" customWidth="1"/>
    <col min="4878" max="4878" width="12" style="572" customWidth="1"/>
    <col min="4879" max="4879" width="13.28515625" style="572" customWidth="1"/>
    <col min="4880" max="4881" width="10.42578125" style="572" customWidth="1"/>
    <col min="4882" max="4882" width="11.28515625" style="572" customWidth="1"/>
    <col min="4883" max="4883" width="10.7109375" style="572" customWidth="1"/>
    <col min="4884" max="4884" width="10" style="572" customWidth="1"/>
    <col min="4885" max="4885" width="10.140625" style="572" customWidth="1"/>
    <col min="4886" max="5111" width="9.140625" style="572" customWidth="1"/>
    <col min="5112" max="5112" width="6.28515625" style="572" bestFit="1" customWidth="1"/>
    <col min="5113" max="5113" width="22.140625" style="572" customWidth="1"/>
    <col min="5114" max="5116" width="9.140625" style="572" customWidth="1"/>
    <col min="5117" max="5117" width="10.42578125" style="572" customWidth="1"/>
    <col min="5118" max="5118" width="9.140625" style="572" customWidth="1"/>
    <col min="5119" max="5119" width="11.140625" style="572" customWidth="1"/>
    <col min="5120" max="5120" width="10.5703125" style="572"/>
    <col min="5121" max="5121" width="5.42578125" style="572" customWidth="1"/>
    <col min="5122" max="5122" width="22.140625" style="572" customWidth="1"/>
    <col min="5123" max="5123" width="10" style="572" customWidth="1"/>
    <col min="5124" max="5124" width="10.7109375" style="572" customWidth="1"/>
    <col min="5125" max="5125" width="10.28515625" style="572" customWidth="1"/>
    <col min="5126" max="5126" width="9.28515625" style="572" customWidth="1"/>
    <col min="5127" max="5127" width="9.85546875" style="572" customWidth="1"/>
    <col min="5128" max="5128" width="10.5703125" style="572" customWidth="1"/>
    <col min="5129" max="5129" width="12.5703125" style="572" customWidth="1"/>
    <col min="5130" max="5130" width="12.28515625" style="572" customWidth="1"/>
    <col min="5131" max="5131" width="11.42578125" style="572" customWidth="1"/>
    <col min="5132" max="5132" width="11.85546875" style="572" customWidth="1"/>
    <col min="5133" max="5133" width="10.42578125" style="572" customWidth="1"/>
    <col min="5134" max="5134" width="12" style="572" customWidth="1"/>
    <col min="5135" max="5135" width="13.28515625" style="572" customWidth="1"/>
    <col min="5136" max="5137" width="10.42578125" style="572" customWidth="1"/>
    <col min="5138" max="5138" width="11.28515625" style="572" customWidth="1"/>
    <col min="5139" max="5139" width="10.7109375" style="572" customWidth="1"/>
    <col min="5140" max="5140" width="10" style="572" customWidth="1"/>
    <col min="5141" max="5141" width="10.140625" style="572" customWidth="1"/>
    <col min="5142" max="5367" width="9.140625" style="572" customWidth="1"/>
    <col min="5368" max="5368" width="6.28515625" style="572" bestFit="1" customWidth="1"/>
    <col min="5369" max="5369" width="22.140625" style="572" customWidth="1"/>
    <col min="5370" max="5372" width="9.140625" style="572" customWidth="1"/>
    <col min="5373" max="5373" width="10.42578125" style="572" customWidth="1"/>
    <col min="5374" max="5374" width="9.140625" style="572" customWidth="1"/>
    <col min="5375" max="5375" width="11.140625" style="572" customWidth="1"/>
    <col min="5376" max="5376" width="10.5703125" style="572"/>
    <col min="5377" max="5377" width="5.42578125" style="572" customWidth="1"/>
    <col min="5378" max="5378" width="22.140625" style="572" customWidth="1"/>
    <col min="5379" max="5379" width="10" style="572" customWidth="1"/>
    <col min="5380" max="5380" width="10.7109375" style="572" customWidth="1"/>
    <col min="5381" max="5381" width="10.28515625" style="572" customWidth="1"/>
    <col min="5382" max="5382" width="9.28515625" style="572" customWidth="1"/>
    <col min="5383" max="5383" width="9.85546875" style="572" customWidth="1"/>
    <col min="5384" max="5384" width="10.5703125" style="572" customWidth="1"/>
    <col min="5385" max="5385" width="12.5703125" style="572" customWidth="1"/>
    <col min="5386" max="5386" width="12.28515625" style="572" customWidth="1"/>
    <col min="5387" max="5387" width="11.42578125" style="572" customWidth="1"/>
    <col min="5388" max="5388" width="11.85546875" style="572" customWidth="1"/>
    <col min="5389" max="5389" width="10.42578125" style="572" customWidth="1"/>
    <col min="5390" max="5390" width="12" style="572" customWidth="1"/>
    <col min="5391" max="5391" width="13.28515625" style="572" customWidth="1"/>
    <col min="5392" max="5393" width="10.42578125" style="572" customWidth="1"/>
    <col min="5394" max="5394" width="11.28515625" style="572" customWidth="1"/>
    <col min="5395" max="5395" width="10.7109375" style="572" customWidth="1"/>
    <col min="5396" max="5396" width="10" style="572" customWidth="1"/>
    <col min="5397" max="5397" width="10.140625" style="572" customWidth="1"/>
    <col min="5398" max="5623" width="9.140625" style="572" customWidth="1"/>
    <col min="5624" max="5624" width="6.28515625" style="572" bestFit="1" customWidth="1"/>
    <col min="5625" max="5625" width="22.140625" style="572" customWidth="1"/>
    <col min="5626" max="5628" width="9.140625" style="572" customWidth="1"/>
    <col min="5629" max="5629" width="10.42578125" style="572" customWidth="1"/>
    <col min="5630" max="5630" width="9.140625" style="572" customWidth="1"/>
    <col min="5631" max="5631" width="11.140625" style="572" customWidth="1"/>
    <col min="5632" max="5632" width="10.5703125" style="572"/>
    <col min="5633" max="5633" width="5.42578125" style="572" customWidth="1"/>
    <col min="5634" max="5634" width="22.140625" style="572" customWidth="1"/>
    <col min="5635" max="5635" width="10" style="572" customWidth="1"/>
    <col min="5636" max="5636" width="10.7109375" style="572" customWidth="1"/>
    <col min="5637" max="5637" width="10.28515625" style="572" customWidth="1"/>
    <col min="5638" max="5638" width="9.28515625" style="572" customWidth="1"/>
    <col min="5639" max="5639" width="9.85546875" style="572" customWidth="1"/>
    <col min="5640" max="5640" width="10.5703125" style="572" customWidth="1"/>
    <col min="5641" max="5641" width="12.5703125" style="572" customWidth="1"/>
    <col min="5642" max="5642" width="12.28515625" style="572" customWidth="1"/>
    <col min="5643" max="5643" width="11.42578125" style="572" customWidth="1"/>
    <col min="5644" max="5644" width="11.85546875" style="572" customWidth="1"/>
    <col min="5645" max="5645" width="10.42578125" style="572" customWidth="1"/>
    <col min="5646" max="5646" width="12" style="572" customWidth="1"/>
    <col min="5647" max="5647" width="13.28515625" style="572" customWidth="1"/>
    <col min="5648" max="5649" width="10.42578125" style="572" customWidth="1"/>
    <col min="5650" max="5650" width="11.28515625" style="572" customWidth="1"/>
    <col min="5651" max="5651" width="10.7109375" style="572" customWidth="1"/>
    <col min="5652" max="5652" width="10" style="572" customWidth="1"/>
    <col min="5653" max="5653" width="10.140625" style="572" customWidth="1"/>
    <col min="5654" max="5879" width="9.140625" style="572" customWidth="1"/>
    <col min="5880" max="5880" width="6.28515625" style="572" bestFit="1" customWidth="1"/>
    <col min="5881" max="5881" width="22.140625" style="572" customWidth="1"/>
    <col min="5882" max="5884" width="9.140625" style="572" customWidth="1"/>
    <col min="5885" max="5885" width="10.42578125" style="572" customWidth="1"/>
    <col min="5886" max="5886" width="9.140625" style="572" customWidth="1"/>
    <col min="5887" max="5887" width="11.140625" style="572" customWidth="1"/>
    <col min="5888" max="5888" width="10.5703125" style="572"/>
    <col min="5889" max="5889" width="5.42578125" style="572" customWidth="1"/>
    <col min="5890" max="5890" width="22.140625" style="572" customWidth="1"/>
    <col min="5891" max="5891" width="10" style="572" customWidth="1"/>
    <col min="5892" max="5892" width="10.7109375" style="572" customWidth="1"/>
    <col min="5893" max="5893" width="10.28515625" style="572" customWidth="1"/>
    <col min="5894" max="5894" width="9.28515625" style="572" customWidth="1"/>
    <col min="5895" max="5895" width="9.85546875" style="572" customWidth="1"/>
    <col min="5896" max="5896" width="10.5703125" style="572" customWidth="1"/>
    <col min="5897" max="5897" width="12.5703125" style="572" customWidth="1"/>
    <col min="5898" max="5898" width="12.28515625" style="572" customWidth="1"/>
    <col min="5899" max="5899" width="11.42578125" style="572" customWidth="1"/>
    <col min="5900" max="5900" width="11.85546875" style="572" customWidth="1"/>
    <col min="5901" max="5901" width="10.42578125" style="572" customWidth="1"/>
    <col min="5902" max="5902" width="12" style="572" customWidth="1"/>
    <col min="5903" max="5903" width="13.28515625" style="572" customWidth="1"/>
    <col min="5904" max="5905" width="10.42578125" style="572" customWidth="1"/>
    <col min="5906" max="5906" width="11.28515625" style="572" customWidth="1"/>
    <col min="5907" max="5907" width="10.7109375" style="572" customWidth="1"/>
    <col min="5908" max="5908" width="10" style="572" customWidth="1"/>
    <col min="5909" max="5909" width="10.140625" style="572" customWidth="1"/>
    <col min="5910" max="6135" width="9.140625" style="572" customWidth="1"/>
    <col min="6136" max="6136" width="6.28515625" style="572" bestFit="1" customWidth="1"/>
    <col min="6137" max="6137" width="22.140625" style="572" customWidth="1"/>
    <col min="6138" max="6140" width="9.140625" style="572" customWidth="1"/>
    <col min="6141" max="6141" width="10.42578125" style="572" customWidth="1"/>
    <col min="6142" max="6142" width="9.140625" style="572" customWidth="1"/>
    <col min="6143" max="6143" width="11.140625" style="572" customWidth="1"/>
    <col min="6144" max="6144" width="10.5703125" style="572"/>
    <col min="6145" max="6145" width="5.42578125" style="572" customWidth="1"/>
    <col min="6146" max="6146" width="22.140625" style="572" customWidth="1"/>
    <col min="6147" max="6147" width="10" style="572" customWidth="1"/>
    <col min="6148" max="6148" width="10.7109375" style="572" customWidth="1"/>
    <col min="6149" max="6149" width="10.28515625" style="572" customWidth="1"/>
    <col min="6150" max="6150" width="9.28515625" style="572" customWidth="1"/>
    <col min="6151" max="6151" width="9.85546875" style="572" customWidth="1"/>
    <col min="6152" max="6152" width="10.5703125" style="572" customWidth="1"/>
    <col min="6153" max="6153" width="12.5703125" style="572" customWidth="1"/>
    <col min="6154" max="6154" width="12.28515625" style="572" customWidth="1"/>
    <col min="6155" max="6155" width="11.42578125" style="572" customWidth="1"/>
    <col min="6156" max="6156" width="11.85546875" style="572" customWidth="1"/>
    <col min="6157" max="6157" width="10.42578125" style="572" customWidth="1"/>
    <col min="6158" max="6158" width="12" style="572" customWidth="1"/>
    <col min="6159" max="6159" width="13.28515625" style="572" customWidth="1"/>
    <col min="6160" max="6161" width="10.42578125" style="572" customWidth="1"/>
    <col min="6162" max="6162" width="11.28515625" style="572" customWidth="1"/>
    <col min="6163" max="6163" width="10.7109375" style="572" customWidth="1"/>
    <col min="6164" max="6164" width="10" style="572" customWidth="1"/>
    <col min="6165" max="6165" width="10.140625" style="572" customWidth="1"/>
    <col min="6166" max="6391" width="9.140625" style="572" customWidth="1"/>
    <col min="6392" max="6392" width="6.28515625" style="572" bestFit="1" customWidth="1"/>
    <col min="6393" max="6393" width="22.140625" style="572" customWidth="1"/>
    <col min="6394" max="6396" width="9.140625" style="572" customWidth="1"/>
    <col min="6397" max="6397" width="10.42578125" style="572" customWidth="1"/>
    <col min="6398" max="6398" width="9.140625" style="572" customWidth="1"/>
    <col min="6399" max="6399" width="11.140625" style="572" customWidth="1"/>
    <col min="6400" max="6400" width="10.5703125" style="572"/>
    <col min="6401" max="6401" width="5.42578125" style="572" customWidth="1"/>
    <col min="6402" max="6402" width="22.140625" style="572" customWidth="1"/>
    <col min="6403" max="6403" width="10" style="572" customWidth="1"/>
    <col min="6404" max="6404" width="10.7109375" style="572" customWidth="1"/>
    <col min="6405" max="6405" width="10.28515625" style="572" customWidth="1"/>
    <col min="6406" max="6406" width="9.28515625" style="572" customWidth="1"/>
    <col min="6407" max="6407" width="9.85546875" style="572" customWidth="1"/>
    <col min="6408" max="6408" width="10.5703125" style="572" customWidth="1"/>
    <col min="6409" max="6409" width="12.5703125" style="572" customWidth="1"/>
    <col min="6410" max="6410" width="12.28515625" style="572" customWidth="1"/>
    <col min="6411" max="6411" width="11.42578125" style="572" customWidth="1"/>
    <col min="6412" max="6412" width="11.85546875" style="572" customWidth="1"/>
    <col min="6413" max="6413" width="10.42578125" style="572" customWidth="1"/>
    <col min="6414" max="6414" width="12" style="572" customWidth="1"/>
    <col min="6415" max="6415" width="13.28515625" style="572" customWidth="1"/>
    <col min="6416" max="6417" width="10.42578125" style="572" customWidth="1"/>
    <col min="6418" max="6418" width="11.28515625" style="572" customWidth="1"/>
    <col min="6419" max="6419" width="10.7109375" style="572" customWidth="1"/>
    <col min="6420" max="6420" width="10" style="572" customWidth="1"/>
    <col min="6421" max="6421" width="10.140625" style="572" customWidth="1"/>
    <col min="6422" max="6647" width="9.140625" style="572" customWidth="1"/>
    <col min="6648" max="6648" width="6.28515625" style="572" bestFit="1" customWidth="1"/>
    <col min="6649" max="6649" width="22.140625" style="572" customWidth="1"/>
    <col min="6650" max="6652" width="9.140625" style="572" customWidth="1"/>
    <col min="6653" max="6653" width="10.42578125" style="572" customWidth="1"/>
    <col min="6654" max="6654" width="9.140625" style="572" customWidth="1"/>
    <col min="6655" max="6655" width="11.140625" style="572" customWidth="1"/>
    <col min="6656" max="6656" width="10.5703125" style="572"/>
    <col min="6657" max="6657" width="5.42578125" style="572" customWidth="1"/>
    <col min="6658" max="6658" width="22.140625" style="572" customWidth="1"/>
    <col min="6659" max="6659" width="10" style="572" customWidth="1"/>
    <col min="6660" max="6660" width="10.7109375" style="572" customWidth="1"/>
    <col min="6661" max="6661" width="10.28515625" style="572" customWidth="1"/>
    <col min="6662" max="6662" width="9.28515625" style="572" customWidth="1"/>
    <col min="6663" max="6663" width="9.85546875" style="572" customWidth="1"/>
    <col min="6664" max="6664" width="10.5703125" style="572" customWidth="1"/>
    <col min="6665" max="6665" width="12.5703125" style="572" customWidth="1"/>
    <col min="6666" max="6666" width="12.28515625" style="572" customWidth="1"/>
    <col min="6667" max="6667" width="11.42578125" style="572" customWidth="1"/>
    <col min="6668" max="6668" width="11.85546875" style="572" customWidth="1"/>
    <col min="6669" max="6669" width="10.42578125" style="572" customWidth="1"/>
    <col min="6670" max="6670" width="12" style="572" customWidth="1"/>
    <col min="6671" max="6671" width="13.28515625" style="572" customWidth="1"/>
    <col min="6672" max="6673" width="10.42578125" style="572" customWidth="1"/>
    <col min="6674" max="6674" width="11.28515625" style="572" customWidth="1"/>
    <col min="6675" max="6675" width="10.7109375" style="572" customWidth="1"/>
    <col min="6676" max="6676" width="10" style="572" customWidth="1"/>
    <col min="6677" max="6677" width="10.140625" style="572" customWidth="1"/>
    <col min="6678" max="6903" width="9.140625" style="572" customWidth="1"/>
    <col min="6904" max="6904" width="6.28515625" style="572" bestFit="1" customWidth="1"/>
    <col min="6905" max="6905" width="22.140625" style="572" customWidth="1"/>
    <col min="6906" max="6908" width="9.140625" style="572" customWidth="1"/>
    <col min="6909" max="6909" width="10.42578125" style="572" customWidth="1"/>
    <col min="6910" max="6910" width="9.140625" style="572" customWidth="1"/>
    <col min="6911" max="6911" width="11.140625" style="572" customWidth="1"/>
    <col min="6912" max="6912" width="10.5703125" style="572"/>
    <col min="6913" max="6913" width="5.42578125" style="572" customWidth="1"/>
    <col min="6914" max="6914" width="22.140625" style="572" customWidth="1"/>
    <col min="6915" max="6915" width="10" style="572" customWidth="1"/>
    <col min="6916" max="6916" width="10.7109375" style="572" customWidth="1"/>
    <col min="6917" max="6917" width="10.28515625" style="572" customWidth="1"/>
    <col min="6918" max="6918" width="9.28515625" style="572" customWidth="1"/>
    <col min="6919" max="6919" width="9.85546875" style="572" customWidth="1"/>
    <col min="6920" max="6920" width="10.5703125" style="572" customWidth="1"/>
    <col min="6921" max="6921" width="12.5703125" style="572" customWidth="1"/>
    <col min="6922" max="6922" width="12.28515625" style="572" customWidth="1"/>
    <col min="6923" max="6923" width="11.42578125" style="572" customWidth="1"/>
    <col min="6924" max="6924" width="11.85546875" style="572" customWidth="1"/>
    <col min="6925" max="6925" width="10.42578125" style="572" customWidth="1"/>
    <col min="6926" max="6926" width="12" style="572" customWidth="1"/>
    <col min="6927" max="6927" width="13.28515625" style="572" customWidth="1"/>
    <col min="6928" max="6929" width="10.42578125" style="572" customWidth="1"/>
    <col min="6930" max="6930" width="11.28515625" style="572" customWidth="1"/>
    <col min="6931" max="6931" width="10.7109375" style="572" customWidth="1"/>
    <col min="6932" max="6932" width="10" style="572" customWidth="1"/>
    <col min="6933" max="6933" width="10.140625" style="572" customWidth="1"/>
    <col min="6934" max="7159" width="9.140625" style="572" customWidth="1"/>
    <col min="7160" max="7160" width="6.28515625" style="572" bestFit="1" customWidth="1"/>
    <col min="7161" max="7161" width="22.140625" style="572" customWidth="1"/>
    <col min="7162" max="7164" width="9.140625" style="572" customWidth="1"/>
    <col min="7165" max="7165" width="10.42578125" style="572" customWidth="1"/>
    <col min="7166" max="7166" width="9.140625" style="572" customWidth="1"/>
    <col min="7167" max="7167" width="11.140625" style="572" customWidth="1"/>
    <col min="7168" max="7168" width="10.5703125" style="572"/>
    <col min="7169" max="7169" width="5.42578125" style="572" customWidth="1"/>
    <col min="7170" max="7170" width="22.140625" style="572" customWidth="1"/>
    <col min="7171" max="7171" width="10" style="572" customWidth="1"/>
    <col min="7172" max="7172" width="10.7109375" style="572" customWidth="1"/>
    <col min="7173" max="7173" width="10.28515625" style="572" customWidth="1"/>
    <col min="7174" max="7174" width="9.28515625" style="572" customWidth="1"/>
    <col min="7175" max="7175" width="9.85546875" style="572" customWidth="1"/>
    <col min="7176" max="7176" width="10.5703125" style="572" customWidth="1"/>
    <col min="7177" max="7177" width="12.5703125" style="572" customWidth="1"/>
    <col min="7178" max="7178" width="12.28515625" style="572" customWidth="1"/>
    <col min="7179" max="7179" width="11.42578125" style="572" customWidth="1"/>
    <col min="7180" max="7180" width="11.85546875" style="572" customWidth="1"/>
    <col min="7181" max="7181" width="10.42578125" style="572" customWidth="1"/>
    <col min="7182" max="7182" width="12" style="572" customWidth="1"/>
    <col min="7183" max="7183" width="13.28515625" style="572" customWidth="1"/>
    <col min="7184" max="7185" width="10.42578125" style="572" customWidth="1"/>
    <col min="7186" max="7186" width="11.28515625" style="572" customWidth="1"/>
    <col min="7187" max="7187" width="10.7109375" style="572" customWidth="1"/>
    <col min="7188" max="7188" width="10" style="572" customWidth="1"/>
    <col min="7189" max="7189" width="10.140625" style="572" customWidth="1"/>
    <col min="7190" max="7415" width="9.140625" style="572" customWidth="1"/>
    <col min="7416" max="7416" width="6.28515625" style="572" bestFit="1" customWidth="1"/>
    <col min="7417" max="7417" width="22.140625" style="572" customWidth="1"/>
    <col min="7418" max="7420" width="9.140625" style="572" customWidth="1"/>
    <col min="7421" max="7421" width="10.42578125" style="572" customWidth="1"/>
    <col min="7422" max="7422" width="9.140625" style="572" customWidth="1"/>
    <col min="7423" max="7423" width="11.140625" style="572" customWidth="1"/>
    <col min="7424" max="7424" width="10.5703125" style="572"/>
    <col min="7425" max="7425" width="5.42578125" style="572" customWidth="1"/>
    <col min="7426" max="7426" width="22.140625" style="572" customWidth="1"/>
    <col min="7427" max="7427" width="10" style="572" customWidth="1"/>
    <col min="7428" max="7428" width="10.7109375" style="572" customWidth="1"/>
    <col min="7429" max="7429" width="10.28515625" style="572" customWidth="1"/>
    <col min="7430" max="7430" width="9.28515625" style="572" customWidth="1"/>
    <col min="7431" max="7431" width="9.85546875" style="572" customWidth="1"/>
    <col min="7432" max="7432" width="10.5703125" style="572" customWidth="1"/>
    <col min="7433" max="7433" width="12.5703125" style="572" customWidth="1"/>
    <col min="7434" max="7434" width="12.28515625" style="572" customWidth="1"/>
    <col min="7435" max="7435" width="11.42578125" style="572" customWidth="1"/>
    <col min="7436" max="7436" width="11.85546875" style="572" customWidth="1"/>
    <col min="7437" max="7437" width="10.42578125" style="572" customWidth="1"/>
    <col min="7438" max="7438" width="12" style="572" customWidth="1"/>
    <col min="7439" max="7439" width="13.28515625" style="572" customWidth="1"/>
    <col min="7440" max="7441" width="10.42578125" style="572" customWidth="1"/>
    <col min="7442" max="7442" width="11.28515625" style="572" customWidth="1"/>
    <col min="7443" max="7443" width="10.7109375" style="572" customWidth="1"/>
    <col min="7444" max="7444" width="10" style="572" customWidth="1"/>
    <col min="7445" max="7445" width="10.140625" style="572" customWidth="1"/>
    <col min="7446" max="7671" width="9.140625" style="572" customWidth="1"/>
    <col min="7672" max="7672" width="6.28515625" style="572" bestFit="1" customWidth="1"/>
    <col min="7673" max="7673" width="22.140625" style="572" customWidth="1"/>
    <col min="7674" max="7676" width="9.140625" style="572" customWidth="1"/>
    <col min="7677" max="7677" width="10.42578125" style="572" customWidth="1"/>
    <col min="7678" max="7678" width="9.140625" style="572" customWidth="1"/>
    <col min="7679" max="7679" width="11.140625" style="572" customWidth="1"/>
    <col min="7680" max="7680" width="10.5703125" style="572"/>
    <col min="7681" max="7681" width="5.42578125" style="572" customWidth="1"/>
    <col min="7682" max="7682" width="22.140625" style="572" customWidth="1"/>
    <col min="7683" max="7683" width="10" style="572" customWidth="1"/>
    <col min="7684" max="7684" width="10.7109375" style="572" customWidth="1"/>
    <col min="7685" max="7685" width="10.28515625" style="572" customWidth="1"/>
    <col min="7686" max="7686" width="9.28515625" style="572" customWidth="1"/>
    <col min="7687" max="7687" width="9.85546875" style="572" customWidth="1"/>
    <col min="7688" max="7688" width="10.5703125" style="572" customWidth="1"/>
    <col min="7689" max="7689" width="12.5703125" style="572" customWidth="1"/>
    <col min="7690" max="7690" width="12.28515625" style="572" customWidth="1"/>
    <col min="7691" max="7691" width="11.42578125" style="572" customWidth="1"/>
    <col min="7692" max="7692" width="11.85546875" style="572" customWidth="1"/>
    <col min="7693" max="7693" width="10.42578125" style="572" customWidth="1"/>
    <col min="7694" max="7694" width="12" style="572" customWidth="1"/>
    <col min="7695" max="7695" width="13.28515625" style="572" customWidth="1"/>
    <col min="7696" max="7697" width="10.42578125" style="572" customWidth="1"/>
    <col min="7698" max="7698" width="11.28515625" style="572" customWidth="1"/>
    <col min="7699" max="7699" width="10.7109375" style="572" customWidth="1"/>
    <col min="7700" max="7700" width="10" style="572" customWidth="1"/>
    <col min="7701" max="7701" width="10.140625" style="572" customWidth="1"/>
    <col min="7702" max="7927" width="9.140625" style="572" customWidth="1"/>
    <col min="7928" max="7928" width="6.28515625" style="572" bestFit="1" customWidth="1"/>
    <col min="7929" max="7929" width="22.140625" style="572" customWidth="1"/>
    <col min="7930" max="7932" width="9.140625" style="572" customWidth="1"/>
    <col min="7933" max="7933" width="10.42578125" style="572" customWidth="1"/>
    <col min="7934" max="7934" width="9.140625" style="572" customWidth="1"/>
    <col min="7935" max="7935" width="11.140625" style="572" customWidth="1"/>
    <col min="7936" max="7936" width="10.5703125" style="572"/>
    <col min="7937" max="7937" width="5.42578125" style="572" customWidth="1"/>
    <col min="7938" max="7938" width="22.140625" style="572" customWidth="1"/>
    <col min="7939" max="7939" width="10" style="572" customWidth="1"/>
    <col min="7940" max="7940" width="10.7109375" style="572" customWidth="1"/>
    <col min="7941" max="7941" width="10.28515625" style="572" customWidth="1"/>
    <col min="7942" max="7942" width="9.28515625" style="572" customWidth="1"/>
    <col min="7943" max="7943" width="9.85546875" style="572" customWidth="1"/>
    <col min="7944" max="7944" width="10.5703125" style="572" customWidth="1"/>
    <col min="7945" max="7945" width="12.5703125" style="572" customWidth="1"/>
    <col min="7946" max="7946" width="12.28515625" style="572" customWidth="1"/>
    <col min="7947" max="7947" width="11.42578125" style="572" customWidth="1"/>
    <col min="7948" max="7948" width="11.85546875" style="572" customWidth="1"/>
    <col min="7949" max="7949" width="10.42578125" style="572" customWidth="1"/>
    <col min="7950" max="7950" width="12" style="572" customWidth="1"/>
    <col min="7951" max="7951" width="13.28515625" style="572" customWidth="1"/>
    <col min="7952" max="7953" width="10.42578125" style="572" customWidth="1"/>
    <col min="7954" max="7954" width="11.28515625" style="572" customWidth="1"/>
    <col min="7955" max="7955" width="10.7109375" style="572" customWidth="1"/>
    <col min="7956" max="7956" width="10" style="572" customWidth="1"/>
    <col min="7957" max="7957" width="10.140625" style="572" customWidth="1"/>
    <col min="7958" max="8183" width="9.140625" style="572" customWidth="1"/>
    <col min="8184" max="8184" width="6.28515625" style="572" bestFit="1" customWidth="1"/>
    <col min="8185" max="8185" width="22.140625" style="572" customWidth="1"/>
    <col min="8186" max="8188" width="9.140625" style="572" customWidth="1"/>
    <col min="8189" max="8189" width="10.42578125" style="572" customWidth="1"/>
    <col min="8190" max="8190" width="9.140625" style="572" customWidth="1"/>
    <col min="8191" max="8191" width="11.140625" style="572" customWidth="1"/>
    <col min="8192" max="8192" width="10.5703125" style="572"/>
    <col min="8193" max="8193" width="5.42578125" style="572" customWidth="1"/>
    <col min="8194" max="8194" width="22.140625" style="572" customWidth="1"/>
    <col min="8195" max="8195" width="10" style="572" customWidth="1"/>
    <col min="8196" max="8196" width="10.7109375" style="572" customWidth="1"/>
    <col min="8197" max="8197" width="10.28515625" style="572" customWidth="1"/>
    <col min="8198" max="8198" width="9.28515625" style="572" customWidth="1"/>
    <col min="8199" max="8199" width="9.85546875" style="572" customWidth="1"/>
    <col min="8200" max="8200" width="10.5703125" style="572" customWidth="1"/>
    <col min="8201" max="8201" width="12.5703125" style="572" customWidth="1"/>
    <col min="8202" max="8202" width="12.28515625" style="572" customWidth="1"/>
    <col min="8203" max="8203" width="11.42578125" style="572" customWidth="1"/>
    <col min="8204" max="8204" width="11.85546875" style="572" customWidth="1"/>
    <col min="8205" max="8205" width="10.42578125" style="572" customWidth="1"/>
    <col min="8206" max="8206" width="12" style="572" customWidth="1"/>
    <col min="8207" max="8207" width="13.28515625" style="572" customWidth="1"/>
    <col min="8208" max="8209" width="10.42578125" style="572" customWidth="1"/>
    <col min="8210" max="8210" width="11.28515625" style="572" customWidth="1"/>
    <col min="8211" max="8211" width="10.7109375" style="572" customWidth="1"/>
    <col min="8212" max="8212" width="10" style="572" customWidth="1"/>
    <col min="8213" max="8213" width="10.140625" style="572" customWidth="1"/>
    <col min="8214" max="8439" width="9.140625" style="572" customWidth="1"/>
    <col min="8440" max="8440" width="6.28515625" style="572" bestFit="1" customWidth="1"/>
    <col min="8441" max="8441" width="22.140625" style="572" customWidth="1"/>
    <col min="8442" max="8444" width="9.140625" style="572" customWidth="1"/>
    <col min="8445" max="8445" width="10.42578125" style="572" customWidth="1"/>
    <col min="8446" max="8446" width="9.140625" style="572" customWidth="1"/>
    <col min="8447" max="8447" width="11.140625" style="572" customWidth="1"/>
    <col min="8448" max="8448" width="10.5703125" style="572"/>
    <col min="8449" max="8449" width="5.42578125" style="572" customWidth="1"/>
    <col min="8450" max="8450" width="22.140625" style="572" customWidth="1"/>
    <col min="8451" max="8451" width="10" style="572" customWidth="1"/>
    <col min="8452" max="8452" width="10.7109375" style="572" customWidth="1"/>
    <col min="8453" max="8453" width="10.28515625" style="572" customWidth="1"/>
    <col min="8454" max="8454" width="9.28515625" style="572" customWidth="1"/>
    <col min="8455" max="8455" width="9.85546875" style="572" customWidth="1"/>
    <col min="8456" max="8456" width="10.5703125" style="572" customWidth="1"/>
    <col min="8457" max="8457" width="12.5703125" style="572" customWidth="1"/>
    <col min="8458" max="8458" width="12.28515625" style="572" customWidth="1"/>
    <col min="8459" max="8459" width="11.42578125" style="572" customWidth="1"/>
    <col min="8460" max="8460" width="11.85546875" style="572" customWidth="1"/>
    <col min="8461" max="8461" width="10.42578125" style="572" customWidth="1"/>
    <col min="8462" max="8462" width="12" style="572" customWidth="1"/>
    <col min="8463" max="8463" width="13.28515625" style="572" customWidth="1"/>
    <col min="8464" max="8465" width="10.42578125" style="572" customWidth="1"/>
    <col min="8466" max="8466" width="11.28515625" style="572" customWidth="1"/>
    <col min="8467" max="8467" width="10.7109375" style="572" customWidth="1"/>
    <col min="8468" max="8468" width="10" style="572" customWidth="1"/>
    <col min="8469" max="8469" width="10.140625" style="572" customWidth="1"/>
    <col min="8470" max="8695" width="9.140625" style="572" customWidth="1"/>
    <col min="8696" max="8696" width="6.28515625" style="572" bestFit="1" customWidth="1"/>
    <col min="8697" max="8697" width="22.140625" style="572" customWidth="1"/>
    <col min="8698" max="8700" width="9.140625" style="572" customWidth="1"/>
    <col min="8701" max="8701" width="10.42578125" style="572" customWidth="1"/>
    <col min="8702" max="8702" width="9.140625" style="572" customWidth="1"/>
    <col min="8703" max="8703" width="11.140625" style="572" customWidth="1"/>
    <col min="8704" max="8704" width="10.5703125" style="572"/>
    <col min="8705" max="8705" width="5.42578125" style="572" customWidth="1"/>
    <col min="8706" max="8706" width="22.140625" style="572" customWidth="1"/>
    <col min="8707" max="8707" width="10" style="572" customWidth="1"/>
    <col min="8708" max="8708" width="10.7109375" style="572" customWidth="1"/>
    <col min="8709" max="8709" width="10.28515625" style="572" customWidth="1"/>
    <col min="8710" max="8710" width="9.28515625" style="572" customWidth="1"/>
    <col min="8711" max="8711" width="9.85546875" style="572" customWidth="1"/>
    <col min="8712" max="8712" width="10.5703125" style="572" customWidth="1"/>
    <col min="8713" max="8713" width="12.5703125" style="572" customWidth="1"/>
    <col min="8714" max="8714" width="12.28515625" style="572" customWidth="1"/>
    <col min="8715" max="8715" width="11.42578125" style="572" customWidth="1"/>
    <col min="8716" max="8716" width="11.85546875" style="572" customWidth="1"/>
    <col min="8717" max="8717" width="10.42578125" style="572" customWidth="1"/>
    <col min="8718" max="8718" width="12" style="572" customWidth="1"/>
    <col min="8719" max="8719" width="13.28515625" style="572" customWidth="1"/>
    <col min="8720" max="8721" width="10.42578125" style="572" customWidth="1"/>
    <col min="8722" max="8722" width="11.28515625" style="572" customWidth="1"/>
    <col min="8723" max="8723" width="10.7109375" style="572" customWidth="1"/>
    <col min="8724" max="8724" width="10" style="572" customWidth="1"/>
    <col min="8725" max="8725" width="10.140625" style="572" customWidth="1"/>
    <col min="8726" max="8951" width="9.140625" style="572" customWidth="1"/>
    <col min="8952" max="8952" width="6.28515625" style="572" bestFit="1" customWidth="1"/>
    <col min="8953" max="8953" width="22.140625" style="572" customWidth="1"/>
    <col min="8954" max="8956" width="9.140625" style="572" customWidth="1"/>
    <col min="8957" max="8957" width="10.42578125" style="572" customWidth="1"/>
    <col min="8958" max="8958" width="9.140625" style="572" customWidth="1"/>
    <col min="8959" max="8959" width="11.140625" style="572" customWidth="1"/>
    <col min="8960" max="8960" width="10.5703125" style="572"/>
    <col min="8961" max="8961" width="5.42578125" style="572" customWidth="1"/>
    <col min="8962" max="8962" width="22.140625" style="572" customWidth="1"/>
    <col min="8963" max="8963" width="10" style="572" customWidth="1"/>
    <col min="8964" max="8964" width="10.7109375" style="572" customWidth="1"/>
    <col min="8965" max="8965" width="10.28515625" style="572" customWidth="1"/>
    <col min="8966" max="8966" width="9.28515625" style="572" customWidth="1"/>
    <col min="8967" max="8967" width="9.85546875" style="572" customWidth="1"/>
    <col min="8968" max="8968" width="10.5703125" style="572" customWidth="1"/>
    <col min="8969" max="8969" width="12.5703125" style="572" customWidth="1"/>
    <col min="8970" max="8970" width="12.28515625" style="572" customWidth="1"/>
    <col min="8971" max="8971" width="11.42578125" style="572" customWidth="1"/>
    <col min="8972" max="8972" width="11.85546875" style="572" customWidth="1"/>
    <col min="8973" max="8973" width="10.42578125" style="572" customWidth="1"/>
    <col min="8974" max="8974" width="12" style="572" customWidth="1"/>
    <col min="8975" max="8975" width="13.28515625" style="572" customWidth="1"/>
    <col min="8976" max="8977" width="10.42578125" style="572" customWidth="1"/>
    <col min="8978" max="8978" width="11.28515625" style="572" customWidth="1"/>
    <col min="8979" max="8979" width="10.7109375" style="572" customWidth="1"/>
    <col min="8980" max="8980" width="10" style="572" customWidth="1"/>
    <col min="8981" max="8981" width="10.140625" style="572" customWidth="1"/>
    <col min="8982" max="9207" width="9.140625" style="572" customWidth="1"/>
    <col min="9208" max="9208" width="6.28515625" style="572" bestFit="1" customWidth="1"/>
    <col min="9209" max="9209" width="22.140625" style="572" customWidth="1"/>
    <col min="9210" max="9212" width="9.140625" style="572" customWidth="1"/>
    <col min="9213" max="9213" width="10.42578125" style="572" customWidth="1"/>
    <col min="9214" max="9214" width="9.140625" style="572" customWidth="1"/>
    <col min="9215" max="9215" width="11.140625" style="572" customWidth="1"/>
    <col min="9216" max="9216" width="10.5703125" style="572"/>
    <col min="9217" max="9217" width="5.42578125" style="572" customWidth="1"/>
    <col min="9218" max="9218" width="22.140625" style="572" customWidth="1"/>
    <col min="9219" max="9219" width="10" style="572" customWidth="1"/>
    <col min="9220" max="9220" width="10.7109375" style="572" customWidth="1"/>
    <col min="9221" max="9221" width="10.28515625" style="572" customWidth="1"/>
    <col min="9222" max="9222" width="9.28515625" style="572" customWidth="1"/>
    <col min="9223" max="9223" width="9.85546875" style="572" customWidth="1"/>
    <col min="9224" max="9224" width="10.5703125" style="572" customWidth="1"/>
    <col min="9225" max="9225" width="12.5703125" style="572" customWidth="1"/>
    <col min="9226" max="9226" width="12.28515625" style="572" customWidth="1"/>
    <col min="9227" max="9227" width="11.42578125" style="572" customWidth="1"/>
    <col min="9228" max="9228" width="11.85546875" style="572" customWidth="1"/>
    <col min="9229" max="9229" width="10.42578125" style="572" customWidth="1"/>
    <col min="9230" max="9230" width="12" style="572" customWidth="1"/>
    <col min="9231" max="9231" width="13.28515625" style="572" customWidth="1"/>
    <col min="9232" max="9233" width="10.42578125" style="572" customWidth="1"/>
    <col min="9234" max="9234" width="11.28515625" style="572" customWidth="1"/>
    <col min="9235" max="9235" width="10.7109375" style="572" customWidth="1"/>
    <col min="9236" max="9236" width="10" style="572" customWidth="1"/>
    <col min="9237" max="9237" width="10.140625" style="572" customWidth="1"/>
    <col min="9238" max="9463" width="9.140625" style="572" customWidth="1"/>
    <col min="9464" max="9464" width="6.28515625" style="572" bestFit="1" customWidth="1"/>
    <col min="9465" max="9465" width="22.140625" style="572" customWidth="1"/>
    <col min="9466" max="9468" width="9.140625" style="572" customWidth="1"/>
    <col min="9469" max="9469" width="10.42578125" style="572" customWidth="1"/>
    <col min="9470" max="9470" width="9.140625" style="572" customWidth="1"/>
    <col min="9471" max="9471" width="11.140625" style="572" customWidth="1"/>
    <col min="9472" max="9472" width="10.5703125" style="572"/>
    <col min="9473" max="9473" width="5.42578125" style="572" customWidth="1"/>
    <col min="9474" max="9474" width="22.140625" style="572" customWidth="1"/>
    <col min="9475" max="9475" width="10" style="572" customWidth="1"/>
    <col min="9476" max="9476" width="10.7109375" style="572" customWidth="1"/>
    <col min="9477" max="9477" width="10.28515625" style="572" customWidth="1"/>
    <col min="9478" max="9478" width="9.28515625" style="572" customWidth="1"/>
    <col min="9479" max="9479" width="9.85546875" style="572" customWidth="1"/>
    <col min="9480" max="9480" width="10.5703125" style="572" customWidth="1"/>
    <col min="9481" max="9481" width="12.5703125" style="572" customWidth="1"/>
    <col min="9482" max="9482" width="12.28515625" style="572" customWidth="1"/>
    <col min="9483" max="9483" width="11.42578125" style="572" customWidth="1"/>
    <col min="9484" max="9484" width="11.85546875" style="572" customWidth="1"/>
    <col min="9485" max="9485" width="10.42578125" style="572" customWidth="1"/>
    <col min="9486" max="9486" width="12" style="572" customWidth="1"/>
    <col min="9487" max="9487" width="13.28515625" style="572" customWidth="1"/>
    <col min="9488" max="9489" width="10.42578125" style="572" customWidth="1"/>
    <col min="9490" max="9490" width="11.28515625" style="572" customWidth="1"/>
    <col min="9491" max="9491" width="10.7109375" style="572" customWidth="1"/>
    <col min="9492" max="9492" width="10" style="572" customWidth="1"/>
    <col min="9493" max="9493" width="10.140625" style="572" customWidth="1"/>
    <col min="9494" max="9719" width="9.140625" style="572" customWidth="1"/>
    <col min="9720" max="9720" width="6.28515625" style="572" bestFit="1" customWidth="1"/>
    <col min="9721" max="9721" width="22.140625" style="572" customWidth="1"/>
    <col min="9722" max="9724" width="9.140625" style="572" customWidth="1"/>
    <col min="9725" max="9725" width="10.42578125" style="572" customWidth="1"/>
    <col min="9726" max="9726" width="9.140625" style="572" customWidth="1"/>
    <col min="9727" max="9727" width="11.140625" style="572" customWidth="1"/>
    <col min="9728" max="9728" width="10.5703125" style="572"/>
    <col min="9729" max="9729" width="5.42578125" style="572" customWidth="1"/>
    <col min="9730" max="9730" width="22.140625" style="572" customWidth="1"/>
    <col min="9731" max="9731" width="10" style="572" customWidth="1"/>
    <col min="9732" max="9732" width="10.7109375" style="572" customWidth="1"/>
    <col min="9733" max="9733" width="10.28515625" style="572" customWidth="1"/>
    <col min="9734" max="9734" width="9.28515625" style="572" customWidth="1"/>
    <col min="9735" max="9735" width="9.85546875" style="572" customWidth="1"/>
    <col min="9736" max="9736" width="10.5703125" style="572" customWidth="1"/>
    <col min="9737" max="9737" width="12.5703125" style="572" customWidth="1"/>
    <col min="9738" max="9738" width="12.28515625" style="572" customWidth="1"/>
    <col min="9739" max="9739" width="11.42578125" style="572" customWidth="1"/>
    <col min="9740" max="9740" width="11.85546875" style="572" customWidth="1"/>
    <col min="9741" max="9741" width="10.42578125" style="572" customWidth="1"/>
    <col min="9742" max="9742" width="12" style="572" customWidth="1"/>
    <col min="9743" max="9743" width="13.28515625" style="572" customWidth="1"/>
    <col min="9744" max="9745" width="10.42578125" style="572" customWidth="1"/>
    <col min="9746" max="9746" width="11.28515625" style="572" customWidth="1"/>
    <col min="9747" max="9747" width="10.7109375" style="572" customWidth="1"/>
    <col min="9748" max="9748" width="10" style="572" customWidth="1"/>
    <col min="9749" max="9749" width="10.140625" style="572" customWidth="1"/>
    <col min="9750" max="9975" width="9.140625" style="572" customWidth="1"/>
    <col min="9976" max="9976" width="6.28515625" style="572" bestFit="1" customWidth="1"/>
    <col min="9977" max="9977" width="22.140625" style="572" customWidth="1"/>
    <col min="9978" max="9980" width="9.140625" style="572" customWidth="1"/>
    <col min="9981" max="9981" width="10.42578125" style="572" customWidth="1"/>
    <col min="9982" max="9982" width="9.140625" style="572" customWidth="1"/>
    <col min="9983" max="9983" width="11.140625" style="572" customWidth="1"/>
    <col min="9984" max="9984" width="10.5703125" style="572"/>
    <col min="9985" max="9985" width="5.42578125" style="572" customWidth="1"/>
    <col min="9986" max="9986" width="22.140625" style="572" customWidth="1"/>
    <col min="9987" max="9987" width="10" style="572" customWidth="1"/>
    <col min="9988" max="9988" width="10.7109375" style="572" customWidth="1"/>
    <col min="9989" max="9989" width="10.28515625" style="572" customWidth="1"/>
    <col min="9990" max="9990" width="9.28515625" style="572" customWidth="1"/>
    <col min="9991" max="9991" width="9.85546875" style="572" customWidth="1"/>
    <col min="9992" max="9992" width="10.5703125" style="572" customWidth="1"/>
    <col min="9993" max="9993" width="12.5703125" style="572" customWidth="1"/>
    <col min="9994" max="9994" width="12.28515625" style="572" customWidth="1"/>
    <col min="9995" max="9995" width="11.42578125" style="572" customWidth="1"/>
    <col min="9996" max="9996" width="11.85546875" style="572" customWidth="1"/>
    <col min="9997" max="9997" width="10.42578125" style="572" customWidth="1"/>
    <col min="9998" max="9998" width="12" style="572" customWidth="1"/>
    <col min="9999" max="9999" width="13.28515625" style="572" customWidth="1"/>
    <col min="10000" max="10001" width="10.42578125" style="572" customWidth="1"/>
    <col min="10002" max="10002" width="11.28515625" style="572" customWidth="1"/>
    <col min="10003" max="10003" width="10.7109375" style="572" customWidth="1"/>
    <col min="10004" max="10004" width="10" style="572" customWidth="1"/>
    <col min="10005" max="10005" width="10.140625" style="572" customWidth="1"/>
    <col min="10006" max="10231" width="9.140625" style="572" customWidth="1"/>
    <col min="10232" max="10232" width="6.28515625" style="572" bestFit="1" customWidth="1"/>
    <col min="10233" max="10233" width="22.140625" style="572" customWidth="1"/>
    <col min="10234" max="10236" width="9.140625" style="572" customWidth="1"/>
    <col min="10237" max="10237" width="10.42578125" style="572" customWidth="1"/>
    <col min="10238" max="10238" width="9.140625" style="572" customWidth="1"/>
    <col min="10239" max="10239" width="11.140625" style="572" customWidth="1"/>
    <col min="10240" max="10240" width="10.5703125" style="572"/>
    <col min="10241" max="10241" width="5.42578125" style="572" customWidth="1"/>
    <col min="10242" max="10242" width="22.140625" style="572" customWidth="1"/>
    <col min="10243" max="10243" width="10" style="572" customWidth="1"/>
    <col min="10244" max="10244" width="10.7109375" style="572" customWidth="1"/>
    <col min="10245" max="10245" width="10.28515625" style="572" customWidth="1"/>
    <col min="10246" max="10246" width="9.28515625" style="572" customWidth="1"/>
    <col min="10247" max="10247" width="9.85546875" style="572" customWidth="1"/>
    <col min="10248" max="10248" width="10.5703125" style="572" customWidth="1"/>
    <col min="10249" max="10249" width="12.5703125" style="572" customWidth="1"/>
    <col min="10250" max="10250" width="12.28515625" style="572" customWidth="1"/>
    <col min="10251" max="10251" width="11.42578125" style="572" customWidth="1"/>
    <col min="10252" max="10252" width="11.85546875" style="572" customWidth="1"/>
    <col min="10253" max="10253" width="10.42578125" style="572" customWidth="1"/>
    <col min="10254" max="10254" width="12" style="572" customWidth="1"/>
    <col min="10255" max="10255" width="13.28515625" style="572" customWidth="1"/>
    <col min="10256" max="10257" width="10.42578125" style="572" customWidth="1"/>
    <col min="10258" max="10258" width="11.28515625" style="572" customWidth="1"/>
    <col min="10259" max="10259" width="10.7109375" style="572" customWidth="1"/>
    <col min="10260" max="10260" width="10" style="572" customWidth="1"/>
    <col min="10261" max="10261" width="10.140625" style="572" customWidth="1"/>
    <col min="10262" max="10487" width="9.140625" style="572" customWidth="1"/>
    <col min="10488" max="10488" width="6.28515625" style="572" bestFit="1" customWidth="1"/>
    <col min="10489" max="10489" width="22.140625" style="572" customWidth="1"/>
    <col min="10490" max="10492" width="9.140625" style="572" customWidth="1"/>
    <col min="10493" max="10493" width="10.42578125" style="572" customWidth="1"/>
    <col min="10494" max="10494" width="9.140625" style="572" customWidth="1"/>
    <col min="10495" max="10495" width="11.140625" style="572" customWidth="1"/>
    <col min="10496" max="10496" width="10.5703125" style="572"/>
    <col min="10497" max="10497" width="5.42578125" style="572" customWidth="1"/>
    <col min="10498" max="10498" width="22.140625" style="572" customWidth="1"/>
    <col min="10499" max="10499" width="10" style="572" customWidth="1"/>
    <col min="10500" max="10500" width="10.7109375" style="572" customWidth="1"/>
    <col min="10501" max="10501" width="10.28515625" style="572" customWidth="1"/>
    <col min="10502" max="10502" width="9.28515625" style="572" customWidth="1"/>
    <col min="10503" max="10503" width="9.85546875" style="572" customWidth="1"/>
    <col min="10504" max="10504" width="10.5703125" style="572" customWidth="1"/>
    <col min="10505" max="10505" width="12.5703125" style="572" customWidth="1"/>
    <col min="10506" max="10506" width="12.28515625" style="572" customWidth="1"/>
    <col min="10507" max="10507" width="11.42578125" style="572" customWidth="1"/>
    <col min="10508" max="10508" width="11.85546875" style="572" customWidth="1"/>
    <col min="10509" max="10509" width="10.42578125" style="572" customWidth="1"/>
    <col min="10510" max="10510" width="12" style="572" customWidth="1"/>
    <col min="10511" max="10511" width="13.28515625" style="572" customWidth="1"/>
    <col min="10512" max="10513" width="10.42578125" style="572" customWidth="1"/>
    <col min="10514" max="10514" width="11.28515625" style="572" customWidth="1"/>
    <col min="10515" max="10515" width="10.7109375" style="572" customWidth="1"/>
    <col min="10516" max="10516" width="10" style="572" customWidth="1"/>
    <col min="10517" max="10517" width="10.140625" style="572" customWidth="1"/>
    <col min="10518" max="10743" width="9.140625" style="572" customWidth="1"/>
    <col min="10744" max="10744" width="6.28515625" style="572" bestFit="1" customWidth="1"/>
    <col min="10745" max="10745" width="22.140625" style="572" customWidth="1"/>
    <col min="10746" max="10748" width="9.140625" style="572" customWidth="1"/>
    <col min="10749" max="10749" width="10.42578125" style="572" customWidth="1"/>
    <col min="10750" max="10750" width="9.140625" style="572" customWidth="1"/>
    <col min="10751" max="10751" width="11.140625" style="572" customWidth="1"/>
    <col min="10752" max="10752" width="10.5703125" style="572"/>
    <col min="10753" max="10753" width="5.42578125" style="572" customWidth="1"/>
    <col min="10754" max="10754" width="22.140625" style="572" customWidth="1"/>
    <col min="10755" max="10755" width="10" style="572" customWidth="1"/>
    <col min="10756" max="10756" width="10.7109375" style="572" customWidth="1"/>
    <col min="10757" max="10757" width="10.28515625" style="572" customWidth="1"/>
    <col min="10758" max="10758" width="9.28515625" style="572" customWidth="1"/>
    <col min="10759" max="10759" width="9.85546875" style="572" customWidth="1"/>
    <col min="10760" max="10760" width="10.5703125" style="572" customWidth="1"/>
    <col min="10761" max="10761" width="12.5703125" style="572" customWidth="1"/>
    <col min="10762" max="10762" width="12.28515625" style="572" customWidth="1"/>
    <col min="10763" max="10763" width="11.42578125" style="572" customWidth="1"/>
    <col min="10764" max="10764" width="11.85546875" style="572" customWidth="1"/>
    <col min="10765" max="10765" width="10.42578125" style="572" customWidth="1"/>
    <col min="10766" max="10766" width="12" style="572" customWidth="1"/>
    <col min="10767" max="10767" width="13.28515625" style="572" customWidth="1"/>
    <col min="10768" max="10769" width="10.42578125" style="572" customWidth="1"/>
    <col min="10770" max="10770" width="11.28515625" style="572" customWidth="1"/>
    <col min="10771" max="10771" width="10.7109375" style="572" customWidth="1"/>
    <col min="10772" max="10772" width="10" style="572" customWidth="1"/>
    <col min="10773" max="10773" width="10.140625" style="572" customWidth="1"/>
    <col min="10774" max="10999" width="9.140625" style="572" customWidth="1"/>
    <col min="11000" max="11000" width="6.28515625" style="572" bestFit="1" customWidth="1"/>
    <col min="11001" max="11001" width="22.140625" style="572" customWidth="1"/>
    <col min="11002" max="11004" width="9.140625" style="572" customWidth="1"/>
    <col min="11005" max="11005" width="10.42578125" style="572" customWidth="1"/>
    <col min="11006" max="11006" width="9.140625" style="572" customWidth="1"/>
    <col min="11007" max="11007" width="11.140625" style="572" customWidth="1"/>
    <col min="11008" max="11008" width="10.5703125" style="572"/>
    <col min="11009" max="11009" width="5.42578125" style="572" customWidth="1"/>
    <col min="11010" max="11010" width="22.140625" style="572" customWidth="1"/>
    <col min="11011" max="11011" width="10" style="572" customWidth="1"/>
    <col min="11012" max="11012" width="10.7109375" style="572" customWidth="1"/>
    <col min="11013" max="11013" width="10.28515625" style="572" customWidth="1"/>
    <col min="11014" max="11014" width="9.28515625" style="572" customWidth="1"/>
    <col min="11015" max="11015" width="9.85546875" style="572" customWidth="1"/>
    <col min="11016" max="11016" width="10.5703125" style="572" customWidth="1"/>
    <col min="11017" max="11017" width="12.5703125" style="572" customWidth="1"/>
    <col min="11018" max="11018" width="12.28515625" style="572" customWidth="1"/>
    <col min="11019" max="11019" width="11.42578125" style="572" customWidth="1"/>
    <col min="11020" max="11020" width="11.85546875" style="572" customWidth="1"/>
    <col min="11021" max="11021" width="10.42578125" style="572" customWidth="1"/>
    <col min="11022" max="11022" width="12" style="572" customWidth="1"/>
    <col min="11023" max="11023" width="13.28515625" style="572" customWidth="1"/>
    <col min="11024" max="11025" width="10.42578125" style="572" customWidth="1"/>
    <col min="11026" max="11026" width="11.28515625" style="572" customWidth="1"/>
    <col min="11027" max="11027" width="10.7109375" style="572" customWidth="1"/>
    <col min="11028" max="11028" width="10" style="572" customWidth="1"/>
    <col min="11029" max="11029" width="10.140625" style="572" customWidth="1"/>
    <col min="11030" max="11255" width="9.140625" style="572" customWidth="1"/>
    <col min="11256" max="11256" width="6.28515625" style="572" bestFit="1" customWidth="1"/>
    <col min="11257" max="11257" width="22.140625" style="572" customWidth="1"/>
    <col min="11258" max="11260" width="9.140625" style="572" customWidth="1"/>
    <col min="11261" max="11261" width="10.42578125" style="572" customWidth="1"/>
    <col min="11262" max="11262" width="9.140625" style="572" customWidth="1"/>
    <col min="11263" max="11263" width="11.140625" style="572" customWidth="1"/>
    <col min="11264" max="11264" width="10.5703125" style="572"/>
    <col min="11265" max="11265" width="5.42578125" style="572" customWidth="1"/>
    <col min="11266" max="11266" width="22.140625" style="572" customWidth="1"/>
    <col min="11267" max="11267" width="10" style="572" customWidth="1"/>
    <col min="11268" max="11268" width="10.7109375" style="572" customWidth="1"/>
    <col min="11269" max="11269" width="10.28515625" style="572" customWidth="1"/>
    <col min="11270" max="11270" width="9.28515625" style="572" customWidth="1"/>
    <col min="11271" max="11271" width="9.85546875" style="572" customWidth="1"/>
    <col min="11272" max="11272" width="10.5703125" style="572" customWidth="1"/>
    <col min="11273" max="11273" width="12.5703125" style="572" customWidth="1"/>
    <col min="11274" max="11274" width="12.28515625" style="572" customWidth="1"/>
    <col min="11275" max="11275" width="11.42578125" style="572" customWidth="1"/>
    <col min="11276" max="11276" width="11.85546875" style="572" customWidth="1"/>
    <col min="11277" max="11277" width="10.42578125" style="572" customWidth="1"/>
    <col min="11278" max="11278" width="12" style="572" customWidth="1"/>
    <col min="11279" max="11279" width="13.28515625" style="572" customWidth="1"/>
    <col min="11280" max="11281" width="10.42578125" style="572" customWidth="1"/>
    <col min="11282" max="11282" width="11.28515625" style="572" customWidth="1"/>
    <col min="11283" max="11283" width="10.7109375" style="572" customWidth="1"/>
    <col min="11284" max="11284" width="10" style="572" customWidth="1"/>
    <col min="11285" max="11285" width="10.140625" style="572" customWidth="1"/>
    <col min="11286" max="11511" width="9.140625" style="572" customWidth="1"/>
    <col min="11512" max="11512" width="6.28515625" style="572" bestFit="1" customWidth="1"/>
    <col min="11513" max="11513" width="22.140625" style="572" customWidth="1"/>
    <col min="11514" max="11516" width="9.140625" style="572" customWidth="1"/>
    <col min="11517" max="11517" width="10.42578125" style="572" customWidth="1"/>
    <col min="11518" max="11518" width="9.140625" style="572" customWidth="1"/>
    <col min="11519" max="11519" width="11.140625" style="572" customWidth="1"/>
    <col min="11520" max="11520" width="10.5703125" style="572"/>
    <col min="11521" max="11521" width="5.42578125" style="572" customWidth="1"/>
    <col min="11522" max="11522" width="22.140625" style="572" customWidth="1"/>
    <col min="11523" max="11523" width="10" style="572" customWidth="1"/>
    <col min="11524" max="11524" width="10.7109375" style="572" customWidth="1"/>
    <col min="11525" max="11525" width="10.28515625" style="572" customWidth="1"/>
    <col min="11526" max="11526" width="9.28515625" style="572" customWidth="1"/>
    <col min="11527" max="11527" width="9.85546875" style="572" customWidth="1"/>
    <col min="11528" max="11528" width="10.5703125" style="572" customWidth="1"/>
    <col min="11529" max="11529" width="12.5703125" style="572" customWidth="1"/>
    <col min="11530" max="11530" width="12.28515625" style="572" customWidth="1"/>
    <col min="11531" max="11531" width="11.42578125" style="572" customWidth="1"/>
    <col min="11532" max="11532" width="11.85546875" style="572" customWidth="1"/>
    <col min="11533" max="11533" width="10.42578125" style="572" customWidth="1"/>
    <col min="11534" max="11534" width="12" style="572" customWidth="1"/>
    <col min="11535" max="11535" width="13.28515625" style="572" customWidth="1"/>
    <col min="11536" max="11537" width="10.42578125" style="572" customWidth="1"/>
    <col min="11538" max="11538" width="11.28515625" style="572" customWidth="1"/>
    <col min="11539" max="11539" width="10.7109375" style="572" customWidth="1"/>
    <col min="11540" max="11540" width="10" style="572" customWidth="1"/>
    <col min="11541" max="11541" width="10.140625" style="572" customWidth="1"/>
    <col min="11542" max="11767" width="9.140625" style="572" customWidth="1"/>
    <col min="11768" max="11768" width="6.28515625" style="572" bestFit="1" customWidth="1"/>
    <col min="11769" max="11769" width="22.140625" style="572" customWidth="1"/>
    <col min="11770" max="11772" width="9.140625" style="572" customWidth="1"/>
    <col min="11773" max="11773" width="10.42578125" style="572" customWidth="1"/>
    <col min="11774" max="11774" width="9.140625" style="572" customWidth="1"/>
    <col min="11775" max="11775" width="11.140625" style="572" customWidth="1"/>
    <col min="11776" max="11776" width="10.5703125" style="572"/>
    <col min="11777" max="11777" width="5.42578125" style="572" customWidth="1"/>
    <col min="11778" max="11778" width="22.140625" style="572" customWidth="1"/>
    <col min="11779" max="11779" width="10" style="572" customWidth="1"/>
    <col min="11780" max="11780" width="10.7109375" style="572" customWidth="1"/>
    <col min="11781" max="11781" width="10.28515625" style="572" customWidth="1"/>
    <col min="11782" max="11782" width="9.28515625" style="572" customWidth="1"/>
    <col min="11783" max="11783" width="9.85546875" style="572" customWidth="1"/>
    <col min="11784" max="11784" width="10.5703125" style="572" customWidth="1"/>
    <col min="11785" max="11785" width="12.5703125" style="572" customWidth="1"/>
    <col min="11786" max="11786" width="12.28515625" style="572" customWidth="1"/>
    <col min="11787" max="11787" width="11.42578125" style="572" customWidth="1"/>
    <col min="11788" max="11788" width="11.85546875" style="572" customWidth="1"/>
    <col min="11789" max="11789" width="10.42578125" style="572" customWidth="1"/>
    <col min="11790" max="11790" width="12" style="572" customWidth="1"/>
    <col min="11791" max="11791" width="13.28515625" style="572" customWidth="1"/>
    <col min="11792" max="11793" width="10.42578125" style="572" customWidth="1"/>
    <col min="11794" max="11794" width="11.28515625" style="572" customWidth="1"/>
    <col min="11795" max="11795" width="10.7109375" style="572" customWidth="1"/>
    <col min="11796" max="11796" width="10" style="572" customWidth="1"/>
    <col min="11797" max="11797" width="10.140625" style="572" customWidth="1"/>
    <col min="11798" max="12023" width="9.140625" style="572" customWidth="1"/>
    <col min="12024" max="12024" width="6.28515625" style="572" bestFit="1" customWidth="1"/>
    <col min="12025" max="12025" width="22.140625" style="572" customWidth="1"/>
    <col min="12026" max="12028" width="9.140625" style="572" customWidth="1"/>
    <col min="12029" max="12029" width="10.42578125" style="572" customWidth="1"/>
    <col min="12030" max="12030" width="9.140625" style="572" customWidth="1"/>
    <col min="12031" max="12031" width="11.140625" style="572" customWidth="1"/>
    <col min="12032" max="12032" width="10.5703125" style="572"/>
    <col min="12033" max="12033" width="5.42578125" style="572" customWidth="1"/>
    <col min="12034" max="12034" width="22.140625" style="572" customWidth="1"/>
    <col min="12035" max="12035" width="10" style="572" customWidth="1"/>
    <col min="12036" max="12036" width="10.7109375" style="572" customWidth="1"/>
    <col min="12037" max="12037" width="10.28515625" style="572" customWidth="1"/>
    <col min="12038" max="12038" width="9.28515625" style="572" customWidth="1"/>
    <col min="12039" max="12039" width="9.85546875" style="572" customWidth="1"/>
    <col min="12040" max="12040" width="10.5703125" style="572" customWidth="1"/>
    <col min="12041" max="12041" width="12.5703125" style="572" customWidth="1"/>
    <col min="12042" max="12042" width="12.28515625" style="572" customWidth="1"/>
    <col min="12043" max="12043" width="11.42578125" style="572" customWidth="1"/>
    <col min="12044" max="12044" width="11.85546875" style="572" customWidth="1"/>
    <col min="12045" max="12045" width="10.42578125" style="572" customWidth="1"/>
    <col min="12046" max="12046" width="12" style="572" customWidth="1"/>
    <col min="12047" max="12047" width="13.28515625" style="572" customWidth="1"/>
    <col min="12048" max="12049" width="10.42578125" style="572" customWidth="1"/>
    <col min="12050" max="12050" width="11.28515625" style="572" customWidth="1"/>
    <col min="12051" max="12051" width="10.7109375" style="572" customWidth="1"/>
    <col min="12052" max="12052" width="10" style="572" customWidth="1"/>
    <col min="12053" max="12053" width="10.140625" style="572" customWidth="1"/>
    <col min="12054" max="12279" width="9.140625" style="572" customWidth="1"/>
    <col min="12280" max="12280" width="6.28515625" style="572" bestFit="1" customWidth="1"/>
    <col min="12281" max="12281" width="22.140625" style="572" customWidth="1"/>
    <col min="12282" max="12284" width="9.140625" style="572" customWidth="1"/>
    <col min="12285" max="12285" width="10.42578125" style="572" customWidth="1"/>
    <col min="12286" max="12286" width="9.140625" style="572" customWidth="1"/>
    <col min="12287" max="12287" width="11.140625" style="572" customWidth="1"/>
    <col min="12288" max="12288" width="10.5703125" style="572"/>
    <col min="12289" max="12289" width="5.42578125" style="572" customWidth="1"/>
    <col min="12290" max="12290" width="22.140625" style="572" customWidth="1"/>
    <col min="12291" max="12291" width="10" style="572" customWidth="1"/>
    <col min="12292" max="12292" width="10.7109375" style="572" customWidth="1"/>
    <col min="12293" max="12293" width="10.28515625" style="572" customWidth="1"/>
    <col min="12294" max="12294" width="9.28515625" style="572" customWidth="1"/>
    <col min="12295" max="12295" width="9.85546875" style="572" customWidth="1"/>
    <col min="12296" max="12296" width="10.5703125" style="572" customWidth="1"/>
    <col min="12297" max="12297" width="12.5703125" style="572" customWidth="1"/>
    <col min="12298" max="12298" width="12.28515625" style="572" customWidth="1"/>
    <col min="12299" max="12299" width="11.42578125" style="572" customWidth="1"/>
    <col min="12300" max="12300" width="11.85546875" style="572" customWidth="1"/>
    <col min="12301" max="12301" width="10.42578125" style="572" customWidth="1"/>
    <col min="12302" max="12302" width="12" style="572" customWidth="1"/>
    <col min="12303" max="12303" width="13.28515625" style="572" customWidth="1"/>
    <col min="12304" max="12305" width="10.42578125" style="572" customWidth="1"/>
    <col min="12306" max="12306" width="11.28515625" style="572" customWidth="1"/>
    <col min="12307" max="12307" width="10.7109375" style="572" customWidth="1"/>
    <col min="12308" max="12308" width="10" style="572" customWidth="1"/>
    <col min="12309" max="12309" width="10.140625" style="572" customWidth="1"/>
    <col min="12310" max="12535" width="9.140625" style="572" customWidth="1"/>
    <col min="12536" max="12536" width="6.28515625" style="572" bestFit="1" customWidth="1"/>
    <col min="12537" max="12537" width="22.140625" style="572" customWidth="1"/>
    <col min="12538" max="12540" width="9.140625" style="572" customWidth="1"/>
    <col min="12541" max="12541" width="10.42578125" style="572" customWidth="1"/>
    <col min="12542" max="12542" width="9.140625" style="572" customWidth="1"/>
    <col min="12543" max="12543" width="11.140625" style="572" customWidth="1"/>
    <col min="12544" max="12544" width="10.5703125" style="572"/>
    <col min="12545" max="12545" width="5.42578125" style="572" customWidth="1"/>
    <col min="12546" max="12546" width="22.140625" style="572" customWidth="1"/>
    <col min="12547" max="12547" width="10" style="572" customWidth="1"/>
    <col min="12548" max="12548" width="10.7109375" style="572" customWidth="1"/>
    <col min="12549" max="12549" width="10.28515625" style="572" customWidth="1"/>
    <col min="12550" max="12550" width="9.28515625" style="572" customWidth="1"/>
    <col min="12551" max="12551" width="9.85546875" style="572" customWidth="1"/>
    <col min="12552" max="12552" width="10.5703125" style="572" customWidth="1"/>
    <col min="12553" max="12553" width="12.5703125" style="572" customWidth="1"/>
    <col min="12554" max="12554" width="12.28515625" style="572" customWidth="1"/>
    <col min="12555" max="12555" width="11.42578125" style="572" customWidth="1"/>
    <col min="12556" max="12556" width="11.85546875" style="572" customWidth="1"/>
    <col min="12557" max="12557" width="10.42578125" style="572" customWidth="1"/>
    <col min="12558" max="12558" width="12" style="572" customWidth="1"/>
    <col min="12559" max="12559" width="13.28515625" style="572" customWidth="1"/>
    <col min="12560" max="12561" width="10.42578125" style="572" customWidth="1"/>
    <col min="12562" max="12562" width="11.28515625" style="572" customWidth="1"/>
    <col min="12563" max="12563" width="10.7109375" style="572" customWidth="1"/>
    <col min="12564" max="12564" width="10" style="572" customWidth="1"/>
    <col min="12565" max="12565" width="10.140625" style="572" customWidth="1"/>
    <col min="12566" max="12791" width="9.140625" style="572" customWidth="1"/>
    <col min="12792" max="12792" width="6.28515625" style="572" bestFit="1" customWidth="1"/>
    <col min="12793" max="12793" width="22.140625" style="572" customWidth="1"/>
    <col min="12794" max="12796" width="9.140625" style="572" customWidth="1"/>
    <col min="12797" max="12797" width="10.42578125" style="572" customWidth="1"/>
    <col min="12798" max="12798" width="9.140625" style="572" customWidth="1"/>
    <col min="12799" max="12799" width="11.140625" style="572" customWidth="1"/>
    <col min="12800" max="12800" width="10.5703125" style="572"/>
    <col min="12801" max="12801" width="5.42578125" style="572" customWidth="1"/>
    <col min="12802" max="12802" width="22.140625" style="572" customWidth="1"/>
    <col min="12803" max="12803" width="10" style="572" customWidth="1"/>
    <col min="12804" max="12804" width="10.7109375" style="572" customWidth="1"/>
    <col min="12805" max="12805" width="10.28515625" style="572" customWidth="1"/>
    <col min="12806" max="12806" width="9.28515625" style="572" customWidth="1"/>
    <col min="12807" max="12807" width="9.85546875" style="572" customWidth="1"/>
    <col min="12808" max="12808" width="10.5703125" style="572" customWidth="1"/>
    <col min="12809" max="12809" width="12.5703125" style="572" customWidth="1"/>
    <col min="12810" max="12810" width="12.28515625" style="572" customWidth="1"/>
    <col min="12811" max="12811" width="11.42578125" style="572" customWidth="1"/>
    <col min="12812" max="12812" width="11.85546875" style="572" customWidth="1"/>
    <col min="12813" max="12813" width="10.42578125" style="572" customWidth="1"/>
    <col min="12814" max="12814" width="12" style="572" customWidth="1"/>
    <col min="12815" max="12815" width="13.28515625" style="572" customWidth="1"/>
    <col min="12816" max="12817" width="10.42578125" style="572" customWidth="1"/>
    <col min="12818" max="12818" width="11.28515625" style="572" customWidth="1"/>
    <col min="12819" max="12819" width="10.7109375" style="572" customWidth="1"/>
    <col min="12820" max="12820" width="10" style="572" customWidth="1"/>
    <col min="12821" max="12821" width="10.140625" style="572" customWidth="1"/>
    <col min="12822" max="13047" width="9.140625" style="572" customWidth="1"/>
    <col min="13048" max="13048" width="6.28515625" style="572" bestFit="1" customWidth="1"/>
    <col min="13049" max="13049" width="22.140625" style="572" customWidth="1"/>
    <col min="13050" max="13052" width="9.140625" style="572" customWidth="1"/>
    <col min="13053" max="13053" width="10.42578125" style="572" customWidth="1"/>
    <col min="13054" max="13054" width="9.140625" style="572" customWidth="1"/>
    <col min="13055" max="13055" width="11.140625" style="572" customWidth="1"/>
    <col min="13056" max="13056" width="10.5703125" style="572"/>
    <col min="13057" max="13057" width="5.42578125" style="572" customWidth="1"/>
    <col min="13058" max="13058" width="22.140625" style="572" customWidth="1"/>
    <col min="13059" max="13059" width="10" style="572" customWidth="1"/>
    <col min="13060" max="13060" width="10.7109375" style="572" customWidth="1"/>
    <col min="13061" max="13061" width="10.28515625" style="572" customWidth="1"/>
    <col min="13062" max="13062" width="9.28515625" style="572" customWidth="1"/>
    <col min="13063" max="13063" width="9.85546875" style="572" customWidth="1"/>
    <col min="13064" max="13064" width="10.5703125" style="572" customWidth="1"/>
    <col min="13065" max="13065" width="12.5703125" style="572" customWidth="1"/>
    <col min="13066" max="13066" width="12.28515625" style="572" customWidth="1"/>
    <col min="13067" max="13067" width="11.42578125" style="572" customWidth="1"/>
    <col min="13068" max="13068" width="11.85546875" style="572" customWidth="1"/>
    <col min="13069" max="13069" width="10.42578125" style="572" customWidth="1"/>
    <col min="13070" max="13070" width="12" style="572" customWidth="1"/>
    <col min="13071" max="13071" width="13.28515625" style="572" customWidth="1"/>
    <col min="13072" max="13073" width="10.42578125" style="572" customWidth="1"/>
    <col min="13074" max="13074" width="11.28515625" style="572" customWidth="1"/>
    <col min="13075" max="13075" width="10.7109375" style="572" customWidth="1"/>
    <col min="13076" max="13076" width="10" style="572" customWidth="1"/>
    <col min="13077" max="13077" width="10.140625" style="572" customWidth="1"/>
    <col min="13078" max="13303" width="9.140625" style="572" customWidth="1"/>
    <col min="13304" max="13304" width="6.28515625" style="572" bestFit="1" customWidth="1"/>
    <col min="13305" max="13305" width="22.140625" style="572" customWidth="1"/>
    <col min="13306" max="13308" width="9.140625" style="572" customWidth="1"/>
    <col min="13309" max="13309" width="10.42578125" style="572" customWidth="1"/>
    <col min="13310" max="13310" width="9.140625" style="572" customWidth="1"/>
    <col min="13311" max="13311" width="11.140625" style="572" customWidth="1"/>
    <col min="13312" max="13312" width="10.5703125" style="572"/>
    <col min="13313" max="13313" width="5.42578125" style="572" customWidth="1"/>
    <col min="13314" max="13314" width="22.140625" style="572" customWidth="1"/>
    <col min="13315" max="13315" width="10" style="572" customWidth="1"/>
    <col min="13316" max="13316" width="10.7109375" style="572" customWidth="1"/>
    <col min="13317" max="13317" width="10.28515625" style="572" customWidth="1"/>
    <col min="13318" max="13318" width="9.28515625" style="572" customWidth="1"/>
    <col min="13319" max="13319" width="9.85546875" style="572" customWidth="1"/>
    <col min="13320" max="13320" width="10.5703125" style="572" customWidth="1"/>
    <col min="13321" max="13321" width="12.5703125" style="572" customWidth="1"/>
    <col min="13322" max="13322" width="12.28515625" style="572" customWidth="1"/>
    <col min="13323" max="13323" width="11.42578125" style="572" customWidth="1"/>
    <col min="13324" max="13324" width="11.85546875" style="572" customWidth="1"/>
    <col min="13325" max="13325" width="10.42578125" style="572" customWidth="1"/>
    <col min="13326" max="13326" width="12" style="572" customWidth="1"/>
    <col min="13327" max="13327" width="13.28515625" style="572" customWidth="1"/>
    <col min="13328" max="13329" width="10.42578125" style="572" customWidth="1"/>
    <col min="13330" max="13330" width="11.28515625" style="572" customWidth="1"/>
    <col min="13331" max="13331" width="10.7109375" style="572" customWidth="1"/>
    <col min="13332" max="13332" width="10" style="572" customWidth="1"/>
    <col min="13333" max="13333" width="10.140625" style="572" customWidth="1"/>
    <col min="13334" max="13559" width="9.140625" style="572" customWidth="1"/>
    <col min="13560" max="13560" width="6.28515625" style="572" bestFit="1" customWidth="1"/>
    <col min="13561" max="13561" width="22.140625" style="572" customWidth="1"/>
    <col min="13562" max="13564" width="9.140625" style="572" customWidth="1"/>
    <col min="13565" max="13565" width="10.42578125" style="572" customWidth="1"/>
    <col min="13566" max="13566" width="9.140625" style="572" customWidth="1"/>
    <col min="13567" max="13567" width="11.140625" style="572" customWidth="1"/>
    <col min="13568" max="13568" width="10.5703125" style="572"/>
    <col min="13569" max="13569" width="5.42578125" style="572" customWidth="1"/>
    <col min="13570" max="13570" width="22.140625" style="572" customWidth="1"/>
    <col min="13571" max="13571" width="10" style="572" customWidth="1"/>
    <col min="13572" max="13572" width="10.7109375" style="572" customWidth="1"/>
    <col min="13573" max="13573" width="10.28515625" style="572" customWidth="1"/>
    <col min="13574" max="13574" width="9.28515625" style="572" customWidth="1"/>
    <col min="13575" max="13575" width="9.85546875" style="572" customWidth="1"/>
    <col min="13576" max="13576" width="10.5703125" style="572" customWidth="1"/>
    <col min="13577" max="13577" width="12.5703125" style="572" customWidth="1"/>
    <col min="13578" max="13578" width="12.28515625" style="572" customWidth="1"/>
    <col min="13579" max="13579" width="11.42578125" style="572" customWidth="1"/>
    <col min="13580" max="13580" width="11.85546875" style="572" customWidth="1"/>
    <col min="13581" max="13581" width="10.42578125" style="572" customWidth="1"/>
    <col min="13582" max="13582" width="12" style="572" customWidth="1"/>
    <col min="13583" max="13583" width="13.28515625" style="572" customWidth="1"/>
    <col min="13584" max="13585" width="10.42578125" style="572" customWidth="1"/>
    <col min="13586" max="13586" width="11.28515625" style="572" customWidth="1"/>
    <col min="13587" max="13587" width="10.7109375" style="572" customWidth="1"/>
    <col min="13588" max="13588" width="10" style="572" customWidth="1"/>
    <col min="13589" max="13589" width="10.140625" style="572" customWidth="1"/>
    <col min="13590" max="13815" width="9.140625" style="572" customWidth="1"/>
    <col min="13816" max="13816" width="6.28515625" style="572" bestFit="1" customWidth="1"/>
    <col min="13817" max="13817" width="22.140625" style="572" customWidth="1"/>
    <col min="13818" max="13820" width="9.140625" style="572" customWidth="1"/>
    <col min="13821" max="13821" width="10.42578125" style="572" customWidth="1"/>
    <col min="13822" max="13822" width="9.140625" style="572" customWidth="1"/>
    <col min="13823" max="13823" width="11.140625" style="572" customWidth="1"/>
    <col min="13824" max="13824" width="10.5703125" style="572"/>
    <col min="13825" max="13825" width="5.42578125" style="572" customWidth="1"/>
    <col min="13826" max="13826" width="22.140625" style="572" customWidth="1"/>
    <col min="13827" max="13827" width="10" style="572" customWidth="1"/>
    <col min="13828" max="13828" width="10.7109375" style="572" customWidth="1"/>
    <col min="13829" max="13829" width="10.28515625" style="572" customWidth="1"/>
    <col min="13830" max="13830" width="9.28515625" style="572" customWidth="1"/>
    <col min="13831" max="13831" width="9.85546875" style="572" customWidth="1"/>
    <col min="13832" max="13832" width="10.5703125" style="572" customWidth="1"/>
    <col min="13833" max="13833" width="12.5703125" style="572" customWidth="1"/>
    <col min="13834" max="13834" width="12.28515625" style="572" customWidth="1"/>
    <col min="13835" max="13835" width="11.42578125" style="572" customWidth="1"/>
    <col min="13836" max="13836" width="11.85546875" style="572" customWidth="1"/>
    <col min="13837" max="13837" width="10.42578125" style="572" customWidth="1"/>
    <col min="13838" max="13838" width="12" style="572" customWidth="1"/>
    <col min="13839" max="13839" width="13.28515625" style="572" customWidth="1"/>
    <col min="13840" max="13841" width="10.42578125" style="572" customWidth="1"/>
    <col min="13842" max="13842" width="11.28515625" style="572" customWidth="1"/>
    <col min="13843" max="13843" width="10.7109375" style="572" customWidth="1"/>
    <col min="13844" max="13844" width="10" style="572" customWidth="1"/>
    <col min="13845" max="13845" width="10.140625" style="572" customWidth="1"/>
    <col min="13846" max="14071" width="9.140625" style="572" customWidth="1"/>
    <col min="14072" max="14072" width="6.28515625" style="572" bestFit="1" customWidth="1"/>
    <col min="14073" max="14073" width="22.140625" style="572" customWidth="1"/>
    <col min="14074" max="14076" width="9.140625" style="572" customWidth="1"/>
    <col min="14077" max="14077" width="10.42578125" style="572" customWidth="1"/>
    <col min="14078" max="14078" width="9.140625" style="572" customWidth="1"/>
    <col min="14079" max="14079" width="11.140625" style="572" customWidth="1"/>
    <col min="14080" max="14080" width="10.5703125" style="572"/>
    <col min="14081" max="14081" width="5.42578125" style="572" customWidth="1"/>
    <col min="14082" max="14082" width="22.140625" style="572" customWidth="1"/>
    <col min="14083" max="14083" width="10" style="572" customWidth="1"/>
    <col min="14084" max="14084" width="10.7109375" style="572" customWidth="1"/>
    <col min="14085" max="14085" width="10.28515625" style="572" customWidth="1"/>
    <col min="14086" max="14086" width="9.28515625" style="572" customWidth="1"/>
    <col min="14087" max="14087" width="9.85546875" style="572" customWidth="1"/>
    <col min="14088" max="14088" width="10.5703125" style="572" customWidth="1"/>
    <col min="14089" max="14089" width="12.5703125" style="572" customWidth="1"/>
    <col min="14090" max="14090" width="12.28515625" style="572" customWidth="1"/>
    <col min="14091" max="14091" width="11.42578125" style="572" customWidth="1"/>
    <col min="14092" max="14092" width="11.85546875" style="572" customWidth="1"/>
    <col min="14093" max="14093" width="10.42578125" style="572" customWidth="1"/>
    <col min="14094" max="14094" width="12" style="572" customWidth="1"/>
    <col min="14095" max="14095" width="13.28515625" style="572" customWidth="1"/>
    <col min="14096" max="14097" width="10.42578125" style="572" customWidth="1"/>
    <col min="14098" max="14098" width="11.28515625" style="572" customWidth="1"/>
    <col min="14099" max="14099" width="10.7109375" style="572" customWidth="1"/>
    <col min="14100" max="14100" width="10" style="572" customWidth="1"/>
    <col min="14101" max="14101" width="10.140625" style="572" customWidth="1"/>
    <col min="14102" max="14327" width="9.140625" style="572" customWidth="1"/>
    <col min="14328" max="14328" width="6.28515625" style="572" bestFit="1" customWidth="1"/>
    <col min="14329" max="14329" width="22.140625" style="572" customWidth="1"/>
    <col min="14330" max="14332" width="9.140625" style="572" customWidth="1"/>
    <col min="14333" max="14333" width="10.42578125" style="572" customWidth="1"/>
    <col min="14334" max="14334" width="9.140625" style="572" customWidth="1"/>
    <col min="14335" max="14335" width="11.140625" style="572" customWidth="1"/>
    <col min="14336" max="14336" width="10.5703125" style="572"/>
    <col min="14337" max="14337" width="5.42578125" style="572" customWidth="1"/>
    <col min="14338" max="14338" width="22.140625" style="572" customWidth="1"/>
    <col min="14339" max="14339" width="10" style="572" customWidth="1"/>
    <col min="14340" max="14340" width="10.7109375" style="572" customWidth="1"/>
    <col min="14341" max="14341" width="10.28515625" style="572" customWidth="1"/>
    <col min="14342" max="14342" width="9.28515625" style="572" customWidth="1"/>
    <col min="14343" max="14343" width="9.85546875" style="572" customWidth="1"/>
    <col min="14344" max="14344" width="10.5703125" style="572" customWidth="1"/>
    <col min="14345" max="14345" width="12.5703125" style="572" customWidth="1"/>
    <col min="14346" max="14346" width="12.28515625" style="572" customWidth="1"/>
    <col min="14347" max="14347" width="11.42578125" style="572" customWidth="1"/>
    <col min="14348" max="14348" width="11.85546875" style="572" customWidth="1"/>
    <col min="14349" max="14349" width="10.42578125" style="572" customWidth="1"/>
    <col min="14350" max="14350" width="12" style="572" customWidth="1"/>
    <col min="14351" max="14351" width="13.28515625" style="572" customWidth="1"/>
    <col min="14352" max="14353" width="10.42578125" style="572" customWidth="1"/>
    <col min="14354" max="14354" width="11.28515625" style="572" customWidth="1"/>
    <col min="14355" max="14355" width="10.7109375" style="572" customWidth="1"/>
    <col min="14356" max="14356" width="10" style="572" customWidth="1"/>
    <col min="14357" max="14357" width="10.140625" style="572" customWidth="1"/>
    <col min="14358" max="14583" width="9.140625" style="572" customWidth="1"/>
    <col min="14584" max="14584" width="6.28515625" style="572" bestFit="1" customWidth="1"/>
    <col min="14585" max="14585" width="22.140625" style="572" customWidth="1"/>
    <col min="14586" max="14588" width="9.140625" style="572" customWidth="1"/>
    <col min="14589" max="14589" width="10.42578125" style="572" customWidth="1"/>
    <col min="14590" max="14590" width="9.140625" style="572" customWidth="1"/>
    <col min="14591" max="14591" width="11.140625" style="572" customWidth="1"/>
    <col min="14592" max="14592" width="10.5703125" style="572"/>
    <col min="14593" max="14593" width="5.42578125" style="572" customWidth="1"/>
    <col min="14594" max="14594" width="22.140625" style="572" customWidth="1"/>
    <col min="14595" max="14595" width="10" style="572" customWidth="1"/>
    <col min="14596" max="14596" width="10.7109375" style="572" customWidth="1"/>
    <col min="14597" max="14597" width="10.28515625" style="572" customWidth="1"/>
    <col min="14598" max="14598" width="9.28515625" style="572" customWidth="1"/>
    <col min="14599" max="14599" width="9.85546875" style="572" customWidth="1"/>
    <col min="14600" max="14600" width="10.5703125" style="572" customWidth="1"/>
    <col min="14601" max="14601" width="12.5703125" style="572" customWidth="1"/>
    <col min="14602" max="14602" width="12.28515625" style="572" customWidth="1"/>
    <col min="14603" max="14603" width="11.42578125" style="572" customWidth="1"/>
    <col min="14604" max="14604" width="11.85546875" style="572" customWidth="1"/>
    <col min="14605" max="14605" width="10.42578125" style="572" customWidth="1"/>
    <col min="14606" max="14606" width="12" style="572" customWidth="1"/>
    <col min="14607" max="14607" width="13.28515625" style="572" customWidth="1"/>
    <col min="14608" max="14609" width="10.42578125" style="572" customWidth="1"/>
    <col min="14610" max="14610" width="11.28515625" style="572" customWidth="1"/>
    <col min="14611" max="14611" width="10.7109375" style="572" customWidth="1"/>
    <col min="14612" max="14612" width="10" style="572" customWidth="1"/>
    <col min="14613" max="14613" width="10.140625" style="572" customWidth="1"/>
    <col min="14614" max="14839" width="9.140625" style="572" customWidth="1"/>
    <col min="14840" max="14840" width="6.28515625" style="572" bestFit="1" customWidth="1"/>
    <col min="14841" max="14841" width="22.140625" style="572" customWidth="1"/>
    <col min="14842" max="14844" width="9.140625" style="572" customWidth="1"/>
    <col min="14845" max="14845" width="10.42578125" style="572" customWidth="1"/>
    <col min="14846" max="14846" width="9.140625" style="572" customWidth="1"/>
    <col min="14847" max="14847" width="11.140625" style="572" customWidth="1"/>
    <col min="14848" max="14848" width="10.5703125" style="572"/>
    <col min="14849" max="14849" width="5.42578125" style="572" customWidth="1"/>
    <col min="14850" max="14850" width="22.140625" style="572" customWidth="1"/>
    <col min="14851" max="14851" width="10" style="572" customWidth="1"/>
    <col min="14852" max="14852" width="10.7109375" style="572" customWidth="1"/>
    <col min="14853" max="14853" width="10.28515625" style="572" customWidth="1"/>
    <col min="14854" max="14854" width="9.28515625" style="572" customWidth="1"/>
    <col min="14855" max="14855" width="9.85546875" style="572" customWidth="1"/>
    <col min="14856" max="14856" width="10.5703125" style="572" customWidth="1"/>
    <col min="14857" max="14857" width="12.5703125" style="572" customWidth="1"/>
    <col min="14858" max="14858" width="12.28515625" style="572" customWidth="1"/>
    <col min="14859" max="14859" width="11.42578125" style="572" customWidth="1"/>
    <col min="14860" max="14860" width="11.85546875" style="572" customWidth="1"/>
    <col min="14861" max="14861" width="10.42578125" style="572" customWidth="1"/>
    <col min="14862" max="14862" width="12" style="572" customWidth="1"/>
    <col min="14863" max="14863" width="13.28515625" style="572" customWidth="1"/>
    <col min="14864" max="14865" width="10.42578125" style="572" customWidth="1"/>
    <col min="14866" max="14866" width="11.28515625" style="572" customWidth="1"/>
    <col min="14867" max="14867" width="10.7109375" style="572" customWidth="1"/>
    <col min="14868" max="14868" width="10" style="572" customWidth="1"/>
    <col min="14869" max="14869" width="10.140625" style="572" customWidth="1"/>
    <col min="14870" max="15095" width="9.140625" style="572" customWidth="1"/>
    <col min="15096" max="15096" width="6.28515625" style="572" bestFit="1" customWidth="1"/>
    <col min="15097" max="15097" width="22.140625" style="572" customWidth="1"/>
    <col min="15098" max="15100" width="9.140625" style="572" customWidth="1"/>
    <col min="15101" max="15101" width="10.42578125" style="572" customWidth="1"/>
    <col min="15102" max="15102" width="9.140625" style="572" customWidth="1"/>
    <col min="15103" max="15103" width="11.140625" style="572" customWidth="1"/>
    <col min="15104" max="15104" width="10.5703125" style="572"/>
    <col min="15105" max="15105" width="5.42578125" style="572" customWidth="1"/>
    <col min="15106" max="15106" width="22.140625" style="572" customWidth="1"/>
    <col min="15107" max="15107" width="10" style="572" customWidth="1"/>
    <col min="15108" max="15108" width="10.7109375" style="572" customWidth="1"/>
    <col min="15109" max="15109" width="10.28515625" style="572" customWidth="1"/>
    <col min="15110" max="15110" width="9.28515625" style="572" customWidth="1"/>
    <col min="15111" max="15111" width="9.85546875" style="572" customWidth="1"/>
    <col min="15112" max="15112" width="10.5703125" style="572" customWidth="1"/>
    <col min="15113" max="15113" width="12.5703125" style="572" customWidth="1"/>
    <col min="15114" max="15114" width="12.28515625" style="572" customWidth="1"/>
    <col min="15115" max="15115" width="11.42578125" style="572" customWidth="1"/>
    <col min="15116" max="15116" width="11.85546875" style="572" customWidth="1"/>
    <col min="15117" max="15117" width="10.42578125" style="572" customWidth="1"/>
    <col min="15118" max="15118" width="12" style="572" customWidth="1"/>
    <col min="15119" max="15119" width="13.28515625" style="572" customWidth="1"/>
    <col min="15120" max="15121" width="10.42578125" style="572" customWidth="1"/>
    <col min="15122" max="15122" width="11.28515625" style="572" customWidth="1"/>
    <col min="15123" max="15123" width="10.7109375" style="572" customWidth="1"/>
    <col min="15124" max="15124" width="10" style="572" customWidth="1"/>
    <col min="15125" max="15125" width="10.140625" style="572" customWidth="1"/>
    <col min="15126" max="15351" width="9.140625" style="572" customWidth="1"/>
    <col min="15352" max="15352" width="6.28515625" style="572" bestFit="1" customWidth="1"/>
    <col min="15353" max="15353" width="22.140625" style="572" customWidth="1"/>
    <col min="15354" max="15356" width="9.140625" style="572" customWidth="1"/>
    <col min="15357" max="15357" width="10.42578125" style="572" customWidth="1"/>
    <col min="15358" max="15358" width="9.140625" style="572" customWidth="1"/>
    <col min="15359" max="15359" width="11.140625" style="572" customWidth="1"/>
    <col min="15360" max="15360" width="10.5703125" style="572"/>
    <col min="15361" max="15361" width="5.42578125" style="572" customWidth="1"/>
    <col min="15362" max="15362" width="22.140625" style="572" customWidth="1"/>
    <col min="15363" max="15363" width="10" style="572" customWidth="1"/>
    <col min="15364" max="15364" width="10.7109375" style="572" customWidth="1"/>
    <col min="15365" max="15365" width="10.28515625" style="572" customWidth="1"/>
    <col min="15366" max="15366" width="9.28515625" style="572" customWidth="1"/>
    <col min="15367" max="15367" width="9.85546875" style="572" customWidth="1"/>
    <col min="15368" max="15368" width="10.5703125" style="572" customWidth="1"/>
    <col min="15369" max="15369" width="12.5703125" style="572" customWidth="1"/>
    <col min="15370" max="15370" width="12.28515625" style="572" customWidth="1"/>
    <col min="15371" max="15371" width="11.42578125" style="572" customWidth="1"/>
    <col min="15372" max="15372" width="11.85546875" style="572" customWidth="1"/>
    <col min="15373" max="15373" width="10.42578125" style="572" customWidth="1"/>
    <col min="15374" max="15374" width="12" style="572" customWidth="1"/>
    <col min="15375" max="15375" width="13.28515625" style="572" customWidth="1"/>
    <col min="15376" max="15377" width="10.42578125" style="572" customWidth="1"/>
    <col min="15378" max="15378" width="11.28515625" style="572" customWidth="1"/>
    <col min="15379" max="15379" width="10.7109375" style="572" customWidth="1"/>
    <col min="15380" max="15380" width="10" style="572" customWidth="1"/>
    <col min="15381" max="15381" width="10.140625" style="572" customWidth="1"/>
    <col min="15382" max="15607" width="9.140625" style="572" customWidth="1"/>
    <col min="15608" max="15608" width="6.28515625" style="572" bestFit="1" customWidth="1"/>
    <col min="15609" max="15609" width="22.140625" style="572" customWidth="1"/>
    <col min="15610" max="15612" width="9.140625" style="572" customWidth="1"/>
    <col min="15613" max="15613" width="10.42578125" style="572" customWidth="1"/>
    <col min="15614" max="15614" width="9.140625" style="572" customWidth="1"/>
    <col min="15615" max="15615" width="11.140625" style="572" customWidth="1"/>
    <col min="15616" max="15616" width="10.5703125" style="572"/>
    <col min="15617" max="15617" width="5.42578125" style="572" customWidth="1"/>
    <col min="15618" max="15618" width="22.140625" style="572" customWidth="1"/>
    <col min="15619" max="15619" width="10" style="572" customWidth="1"/>
    <col min="15620" max="15620" width="10.7109375" style="572" customWidth="1"/>
    <col min="15621" max="15621" width="10.28515625" style="572" customWidth="1"/>
    <col min="15622" max="15622" width="9.28515625" style="572" customWidth="1"/>
    <col min="15623" max="15623" width="9.85546875" style="572" customWidth="1"/>
    <col min="15624" max="15624" width="10.5703125" style="572" customWidth="1"/>
    <col min="15625" max="15625" width="12.5703125" style="572" customWidth="1"/>
    <col min="15626" max="15626" width="12.28515625" style="572" customWidth="1"/>
    <col min="15627" max="15627" width="11.42578125" style="572" customWidth="1"/>
    <col min="15628" max="15628" width="11.85546875" style="572" customWidth="1"/>
    <col min="15629" max="15629" width="10.42578125" style="572" customWidth="1"/>
    <col min="15630" max="15630" width="12" style="572" customWidth="1"/>
    <col min="15631" max="15631" width="13.28515625" style="572" customWidth="1"/>
    <col min="15632" max="15633" width="10.42578125" style="572" customWidth="1"/>
    <col min="15634" max="15634" width="11.28515625" style="572" customWidth="1"/>
    <col min="15635" max="15635" width="10.7109375" style="572" customWidth="1"/>
    <col min="15636" max="15636" width="10" style="572" customWidth="1"/>
    <col min="15637" max="15637" width="10.140625" style="572" customWidth="1"/>
    <col min="15638" max="15863" width="9.140625" style="572" customWidth="1"/>
    <col min="15864" max="15864" width="6.28515625" style="572" bestFit="1" customWidth="1"/>
    <col min="15865" max="15865" width="22.140625" style="572" customWidth="1"/>
    <col min="15866" max="15868" width="9.140625" style="572" customWidth="1"/>
    <col min="15869" max="15869" width="10.42578125" style="572" customWidth="1"/>
    <col min="15870" max="15870" width="9.140625" style="572" customWidth="1"/>
    <col min="15871" max="15871" width="11.140625" style="572" customWidth="1"/>
    <col min="15872" max="15872" width="10.5703125" style="572"/>
    <col min="15873" max="15873" width="5.42578125" style="572" customWidth="1"/>
    <col min="15874" max="15874" width="22.140625" style="572" customWidth="1"/>
    <col min="15875" max="15875" width="10" style="572" customWidth="1"/>
    <col min="15876" max="15876" width="10.7109375" style="572" customWidth="1"/>
    <col min="15877" max="15877" width="10.28515625" style="572" customWidth="1"/>
    <col min="15878" max="15878" width="9.28515625" style="572" customWidth="1"/>
    <col min="15879" max="15879" width="9.85546875" style="572" customWidth="1"/>
    <col min="15880" max="15880" width="10.5703125" style="572" customWidth="1"/>
    <col min="15881" max="15881" width="12.5703125" style="572" customWidth="1"/>
    <col min="15882" max="15882" width="12.28515625" style="572" customWidth="1"/>
    <col min="15883" max="15883" width="11.42578125" style="572" customWidth="1"/>
    <col min="15884" max="15884" width="11.85546875" style="572" customWidth="1"/>
    <col min="15885" max="15885" width="10.42578125" style="572" customWidth="1"/>
    <col min="15886" max="15886" width="12" style="572" customWidth="1"/>
    <col min="15887" max="15887" width="13.28515625" style="572" customWidth="1"/>
    <col min="15888" max="15889" width="10.42578125" style="572" customWidth="1"/>
    <col min="15890" max="15890" width="11.28515625" style="572" customWidth="1"/>
    <col min="15891" max="15891" width="10.7109375" style="572" customWidth="1"/>
    <col min="15892" max="15892" width="10" style="572" customWidth="1"/>
    <col min="15893" max="15893" width="10.140625" style="572" customWidth="1"/>
    <col min="15894" max="16119" width="9.140625" style="572" customWidth="1"/>
    <col min="16120" max="16120" width="6.28515625" style="572" bestFit="1" customWidth="1"/>
    <col min="16121" max="16121" width="22.140625" style="572" customWidth="1"/>
    <col min="16122" max="16124" width="9.140625" style="572" customWidth="1"/>
    <col min="16125" max="16125" width="10.42578125" style="572" customWidth="1"/>
    <col min="16126" max="16126" width="9.140625" style="572" customWidth="1"/>
    <col min="16127" max="16127" width="11.140625" style="572" customWidth="1"/>
    <col min="16128" max="16128" width="10.5703125" style="572"/>
    <col min="16129" max="16129" width="5.42578125" style="572" customWidth="1"/>
    <col min="16130" max="16130" width="22.140625" style="572" customWidth="1"/>
    <col min="16131" max="16131" width="10" style="572" customWidth="1"/>
    <col min="16132" max="16132" width="10.7109375" style="572" customWidth="1"/>
    <col min="16133" max="16133" width="10.28515625" style="572" customWidth="1"/>
    <col min="16134" max="16134" width="9.28515625" style="572" customWidth="1"/>
    <col min="16135" max="16135" width="9.85546875" style="572" customWidth="1"/>
    <col min="16136" max="16136" width="10.5703125" style="572" customWidth="1"/>
    <col min="16137" max="16137" width="12.5703125" style="572" customWidth="1"/>
    <col min="16138" max="16138" width="12.28515625" style="572" customWidth="1"/>
    <col min="16139" max="16139" width="11.42578125" style="572" customWidth="1"/>
    <col min="16140" max="16140" width="11.85546875" style="572" customWidth="1"/>
    <col min="16141" max="16141" width="10.42578125" style="572" customWidth="1"/>
    <col min="16142" max="16142" width="12" style="572" customWidth="1"/>
    <col min="16143" max="16143" width="13.28515625" style="572" customWidth="1"/>
    <col min="16144" max="16145" width="10.42578125" style="572" customWidth="1"/>
    <col min="16146" max="16146" width="11.28515625" style="572" customWidth="1"/>
    <col min="16147" max="16147" width="10.7109375" style="572" customWidth="1"/>
    <col min="16148" max="16148" width="10" style="572" customWidth="1"/>
    <col min="16149" max="16149" width="10.140625" style="572" customWidth="1"/>
    <col min="16150" max="16375" width="9.140625" style="572" customWidth="1"/>
    <col min="16376" max="16376" width="6.28515625" style="572" bestFit="1" customWidth="1"/>
    <col min="16377" max="16377" width="22.140625" style="572" customWidth="1"/>
    <col min="16378" max="16380" width="9.140625" style="572" customWidth="1"/>
    <col min="16381" max="16381" width="10.42578125" style="572" customWidth="1"/>
    <col min="16382" max="16382" width="9.140625" style="572" customWidth="1"/>
    <col min="16383" max="16383" width="11.140625" style="572" customWidth="1"/>
    <col min="16384" max="16384" width="10.5703125" style="572"/>
  </cols>
  <sheetData>
    <row r="1" spans="1:21" ht="16.5" customHeight="1">
      <c r="G1" s="1452"/>
      <c r="H1" s="1452"/>
      <c r="I1" s="573"/>
      <c r="P1" s="674"/>
      <c r="Q1" s="674"/>
      <c r="R1" s="674" t="s">
        <v>753</v>
      </c>
      <c r="S1" s="674"/>
      <c r="T1" s="674"/>
      <c r="U1" s="573"/>
    </row>
    <row r="2" spans="1:21" s="574" customFormat="1" ht="12">
      <c r="G2" s="575"/>
      <c r="H2" s="575"/>
      <c r="I2" s="674"/>
      <c r="P2" s="575"/>
      <c r="R2" s="575" t="s">
        <v>1307</v>
      </c>
      <c r="U2" s="674"/>
    </row>
    <row r="3" spans="1:21" s="574" customFormat="1" ht="12">
      <c r="G3" s="576"/>
      <c r="H3" s="576"/>
      <c r="I3" s="576"/>
      <c r="P3" s="576"/>
      <c r="Q3" s="575"/>
      <c r="R3" s="576" t="s">
        <v>13</v>
      </c>
      <c r="S3" s="575"/>
      <c r="U3" s="675"/>
    </row>
    <row r="4" spans="1:21" s="574" customFormat="1" ht="12">
      <c r="G4" s="576"/>
      <c r="P4" s="576"/>
      <c r="Q4" s="576"/>
      <c r="R4" s="576" t="s">
        <v>1293</v>
      </c>
      <c r="S4" s="576"/>
      <c r="T4" s="576"/>
      <c r="U4" s="576"/>
    </row>
    <row r="5" spans="1:21" ht="18.75">
      <c r="A5" s="1422" t="s">
        <v>680</v>
      </c>
      <c r="B5" s="1422"/>
      <c r="C5" s="1422"/>
      <c r="D5" s="1422"/>
      <c r="E5" s="1422"/>
      <c r="F5" s="1422"/>
      <c r="G5" s="1422"/>
      <c r="H5" s="1422"/>
      <c r="I5" s="1422"/>
      <c r="J5" s="1422"/>
      <c r="K5" s="1422"/>
      <c r="L5" s="1422"/>
      <c r="M5" s="1422"/>
      <c r="N5" s="1422"/>
      <c r="O5" s="1422"/>
      <c r="P5" s="1422"/>
      <c r="Q5" s="1422"/>
      <c r="R5" s="1422"/>
      <c r="S5" s="1422"/>
      <c r="T5" s="1422"/>
      <c r="U5" s="1422"/>
    </row>
    <row r="6" spans="1:21" ht="18.75">
      <c r="A6" s="1453" t="s">
        <v>251</v>
      </c>
      <c r="B6" s="1453"/>
      <c r="C6" s="1453"/>
      <c r="D6" s="1453"/>
      <c r="E6" s="1453"/>
      <c r="F6" s="1453"/>
      <c r="G6" s="1453"/>
      <c r="H6" s="1453"/>
      <c r="I6" s="1453"/>
      <c r="J6" s="1453"/>
      <c r="K6" s="1453"/>
      <c r="L6" s="1453"/>
      <c r="M6" s="1453"/>
      <c r="N6" s="1453"/>
      <c r="O6" s="1453"/>
      <c r="P6" s="1453"/>
      <c r="Q6" s="1453"/>
      <c r="R6" s="1453"/>
      <c r="S6" s="1453"/>
      <c r="T6" s="1453"/>
      <c r="U6" s="1453"/>
    </row>
    <row r="7" spans="1:21" ht="38.25" customHeight="1">
      <c r="A7" s="576"/>
      <c r="B7" s="1454"/>
      <c r="C7" s="1163"/>
      <c r="D7" s="1163"/>
      <c r="E7" s="1163"/>
      <c r="F7" s="1163"/>
      <c r="G7" s="1163"/>
      <c r="H7" s="1163"/>
      <c r="I7" s="1163"/>
      <c r="J7" s="1163"/>
      <c r="K7" s="1163"/>
      <c r="L7" s="1163"/>
      <c r="M7" s="1163"/>
      <c r="N7" s="1163"/>
      <c r="O7" s="1163"/>
      <c r="P7" s="1163"/>
      <c r="Q7" s="1163"/>
      <c r="R7" s="1163"/>
      <c r="S7" s="1163"/>
      <c r="T7" s="1163"/>
    </row>
    <row r="8" spans="1:21" ht="12" customHeight="1">
      <c r="A8" s="576"/>
      <c r="B8" s="1455" t="s">
        <v>5</v>
      </c>
      <c r="C8" s="1275"/>
      <c r="D8" s="1275"/>
      <c r="E8" s="1275"/>
      <c r="F8" s="1275"/>
      <c r="G8" s="1275"/>
      <c r="H8" s="1275"/>
      <c r="I8" s="1275"/>
      <c r="J8" s="1275"/>
      <c r="K8" s="1275"/>
      <c r="L8" s="1275"/>
      <c r="M8" s="1275"/>
      <c r="N8" s="1275"/>
      <c r="O8" s="1275"/>
      <c r="P8" s="1275"/>
      <c r="Q8" s="1275"/>
      <c r="R8" s="1275"/>
      <c r="S8" s="1275"/>
      <c r="T8" s="1275"/>
      <c r="U8" s="578"/>
    </row>
    <row r="9" spans="1:21">
      <c r="A9" s="676" t="s">
        <v>754</v>
      </c>
      <c r="B9" s="1425" t="s">
        <v>755</v>
      </c>
      <c r="C9" s="1425"/>
      <c r="D9" s="1425"/>
      <c r="E9" s="1425"/>
      <c r="F9" s="1425"/>
      <c r="G9" s="1425"/>
      <c r="H9" s="1425"/>
      <c r="I9" s="1425"/>
    </row>
    <row r="10" spans="1:21" ht="7.5" customHeight="1">
      <c r="A10" s="676"/>
      <c r="B10" s="580"/>
      <c r="C10" s="580"/>
      <c r="D10" s="580"/>
      <c r="E10" s="580"/>
      <c r="F10" s="580"/>
      <c r="G10" s="580"/>
      <c r="H10" s="580"/>
      <c r="I10" s="580"/>
    </row>
    <row r="11" spans="1:21" ht="32.25" customHeight="1">
      <c r="A11" s="1456" t="s">
        <v>756</v>
      </c>
      <c r="B11" s="1381"/>
      <c r="C11" s="1381"/>
      <c r="D11" s="1381"/>
      <c r="E11" s="1381"/>
      <c r="F11" s="1381"/>
      <c r="G11" s="1381"/>
      <c r="H11" s="1381"/>
      <c r="I11" s="1381"/>
      <c r="J11" s="1381"/>
      <c r="K11" s="1381"/>
      <c r="L11" s="1381"/>
      <c r="M11" s="1381"/>
      <c r="N11" s="1381"/>
      <c r="O11" s="1381"/>
      <c r="P11" s="1381"/>
      <c r="Q11" s="1381"/>
      <c r="R11" s="1381"/>
      <c r="S11" s="1381"/>
      <c r="T11" s="1381"/>
      <c r="U11" s="1382"/>
    </row>
    <row r="12" spans="1:21" ht="38.25" customHeight="1">
      <c r="A12" s="1457"/>
      <c r="B12" s="1458"/>
      <c r="C12" s="1458"/>
      <c r="D12" s="1458"/>
      <c r="E12" s="1458"/>
      <c r="F12" s="1458"/>
      <c r="G12" s="1458"/>
      <c r="H12" s="1458"/>
      <c r="I12" s="1458"/>
      <c r="J12" s="1458"/>
      <c r="K12" s="1458"/>
      <c r="L12" s="1458"/>
      <c r="M12" s="1458"/>
      <c r="N12" s="1458"/>
      <c r="O12" s="1458"/>
      <c r="P12" s="1458"/>
      <c r="Q12" s="1458"/>
      <c r="R12" s="1458"/>
      <c r="S12" s="1458"/>
      <c r="T12" s="1458"/>
      <c r="U12" s="1459"/>
    </row>
    <row r="13" spans="1:21" ht="55.5" customHeight="1">
      <c r="A13" s="1457"/>
      <c r="B13" s="1458"/>
      <c r="C13" s="1458"/>
      <c r="D13" s="1458"/>
      <c r="E13" s="1458"/>
      <c r="F13" s="1458"/>
      <c r="G13" s="1458"/>
      <c r="H13" s="1458"/>
      <c r="I13" s="1458"/>
      <c r="J13" s="1458"/>
      <c r="K13" s="1458"/>
      <c r="L13" s="1458"/>
      <c r="M13" s="1458"/>
      <c r="N13" s="1458"/>
      <c r="O13" s="1458"/>
      <c r="P13" s="1458"/>
      <c r="Q13" s="1458"/>
      <c r="R13" s="1458"/>
      <c r="S13" s="1458"/>
      <c r="T13" s="1458"/>
      <c r="U13" s="1459"/>
    </row>
    <row r="14" spans="1:21" ht="29.25" customHeight="1">
      <c r="A14" s="1446" t="s">
        <v>146</v>
      </c>
      <c r="B14" s="1460" t="s">
        <v>757</v>
      </c>
      <c r="C14" s="1447" t="s">
        <v>758</v>
      </c>
      <c r="D14" s="1447"/>
      <c r="E14" s="1447"/>
      <c r="F14" s="1461" t="s">
        <v>759</v>
      </c>
      <c r="G14" s="1461"/>
      <c r="H14" s="1461"/>
      <c r="I14" s="1461" t="s">
        <v>760</v>
      </c>
      <c r="J14" s="1461"/>
      <c r="K14" s="1461"/>
      <c r="L14" s="1442" t="s">
        <v>761</v>
      </c>
      <c r="M14" s="1442" t="s">
        <v>762</v>
      </c>
      <c r="N14" s="1442" t="s">
        <v>763</v>
      </c>
      <c r="O14" s="1442" t="s">
        <v>764</v>
      </c>
      <c r="P14" s="1442" t="s">
        <v>765</v>
      </c>
      <c r="Q14" s="1442"/>
      <c r="R14" s="1442"/>
      <c r="S14" s="1442"/>
      <c r="T14" s="1442"/>
      <c r="U14" s="1442"/>
    </row>
    <row r="15" spans="1:21" ht="56.25" customHeight="1">
      <c r="A15" s="1446"/>
      <c r="B15" s="1460"/>
      <c r="C15" s="678" t="s">
        <v>766</v>
      </c>
      <c r="D15" s="632" t="s">
        <v>767</v>
      </c>
      <c r="E15" s="677" t="s">
        <v>768</v>
      </c>
      <c r="F15" s="679" t="s">
        <v>769</v>
      </c>
      <c r="G15" s="680" t="s">
        <v>770</v>
      </c>
      <c r="H15" s="679" t="s">
        <v>771</v>
      </c>
      <c r="I15" s="679" t="s">
        <v>772</v>
      </c>
      <c r="J15" s="680" t="s">
        <v>773</v>
      </c>
      <c r="K15" s="679" t="s">
        <v>774</v>
      </c>
      <c r="L15" s="1442"/>
      <c r="M15" s="1442"/>
      <c r="N15" s="1442"/>
      <c r="O15" s="1442"/>
      <c r="P15" s="679" t="s">
        <v>775</v>
      </c>
      <c r="Q15" s="679" t="s">
        <v>776</v>
      </c>
      <c r="R15" s="679" t="s">
        <v>777</v>
      </c>
      <c r="S15" s="679" t="s">
        <v>778</v>
      </c>
      <c r="T15" s="679" t="s">
        <v>779</v>
      </c>
      <c r="U15" s="679" t="s">
        <v>780</v>
      </c>
    </row>
    <row r="16" spans="1:21" ht="12" customHeight="1">
      <c r="A16" s="681" t="s">
        <v>1</v>
      </c>
      <c r="B16" s="681" t="s">
        <v>2</v>
      </c>
      <c r="C16" s="681" t="s">
        <v>4</v>
      </c>
      <c r="D16" s="681" t="s">
        <v>8</v>
      </c>
      <c r="E16" s="681" t="s">
        <v>291</v>
      </c>
      <c r="F16" s="681" t="s">
        <v>292</v>
      </c>
      <c r="G16" s="681" t="s">
        <v>339</v>
      </c>
      <c r="H16" s="681" t="s">
        <v>340</v>
      </c>
      <c r="I16" s="681" t="s">
        <v>477</v>
      </c>
      <c r="J16" s="681" t="s">
        <v>483</v>
      </c>
      <c r="K16" s="681" t="s">
        <v>491</v>
      </c>
      <c r="L16" s="681" t="s">
        <v>781</v>
      </c>
      <c r="M16" s="681" t="s">
        <v>782</v>
      </c>
      <c r="N16" s="681" t="s">
        <v>783</v>
      </c>
      <c r="O16" s="681" t="s">
        <v>784</v>
      </c>
      <c r="P16" s="681" t="s">
        <v>785</v>
      </c>
      <c r="Q16" s="681" t="s">
        <v>786</v>
      </c>
      <c r="R16" s="681" t="s">
        <v>787</v>
      </c>
      <c r="S16" s="681" t="s">
        <v>788</v>
      </c>
      <c r="T16" s="681" t="s">
        <v>789</v>
      </c>
      <c r="U16" s="681" t="s">
        <v>790</v>
      </c>
    </row>
    <row r="17" spans="1:21">
      <c r="A17" s="606"/>
      <c r="B17" s="504" t="s">
        <v>714</v>
      </c>
      <c r="C17" s="682"/>
      <c r="D17" s="682"/>
      <c r="E17" s="682"/>
      <c r="F17" s="602"/>
      <c r="G17" s="623"/>
      <c r="H17" s="469"/>
      <c r="I17" s="683" t="e">
        <f t="shared" ref="I17:I29" si="0">E17/C17</f>
        <v>#DIV/0!</v>
      </c>
      <c r="J17" s="683" t="e">
        <f t="shared" ref="J17:J28" si="1">E17/D17</f>
        <v>#DIV/0!</v>
      </c>
      <c r="K17" s="683" t="e">
        <f>D17/C17</f>
        <v>#DIV/0!</v>
      </c>
      <c r="L17" s="684" t="e">
        <f>G17/F17</f>
        <v>#DIV/0!</v>
      </c>
      <c r="M17" s="684" t="e">
        <f>H17/F17</f>
        <v>#DIV/0!</v>
      </c>
      <c r="N17" s="685"/>
      <c r="O17" s="685"/>
      <c r="P17" s="685" t="e">
        <f t="shared" ref="P17:P29" si="2">N17/E17</f>
        <v>#DIV/0!</v>
      </c>
      <c r="Q17" s="685" t="e">
        <f t="shared" ref="Q17:Q29" si="3">N17/C17</f>
        <v>#DIV/0!</v>
      </c>
      <c r="R17" s="685" t="e">
        <f t="shared" ref="R17:R29" si="4">O17/C17</f>
        <v>#DIV/0!</v>
      </c>
      <c r="S17" s="685" t="e">
        <f t="shared" ref="S17:S29" si="5">N17/D17</f>
        <v>#DIV/0!</v>
      </c>
      <c r="T17" s="685" t="e">
        <f t="shared" ref="T17:T29" si="6">O17/D17</f>
        <v>#DIV/0!</v>
      </c>
      <c r="U17" s="685" t="e">
        <f>O17/(F17+G17+H17)</f>
        <v>#DIV/0!</v>
      </c>
    </row>
    <row r="18" spans="1:21">
      <c r="A18" s="606"/>
      <c r="B18" s="504" t="s">
        <v>714</v>
      </c>
      <c r="C18" s="682"/>
      <c r="D18" s="682"/>
      <c r="E18" s="682"/>
      <c r="F18" s="602"/>
      <c r="G18" s="623"/>
      <c r="H18" s="469"/>
      <c r="I18" s="683" t="e">
        <f t="shared" si="0"/>
        <v>#DIV/0!</v>
      </c>
      <c r="J18" s="683" t="e">
        <f t="shared" si="1"/>
        <v>#DIV/0!</v>
      </c>
      <c r="K18" s="683" t="e">
        <f t="shared" ref="K18:K28" si="7">D18/C18</f>
        <v>#DIV/0!</v>
      </c>
      <c r="L18" s="684" t="e">
        <f t="shared" ref="L18:L28" si="8">G18/F18</f>
        <v>#DIV/0!</v>
      </c>
      <c r="M18" s="684" t="e">
        <f t="shared" ref="M18:M28" si="9">H18/F18</f>
        <v>#DIV/0!</v>
      </c>
      <c r="N18" s="685"/>
      <c r="O18" s="685"/>
      <c r="P18" s="685" t="e">
        <f t="shared" si="2"/>
        <v>#DIV/0!</v>
      </c>
      <c r="Q18" s="685" t="e">
        <f t="shared" si="3"/>
        <v>#DIV/0!</v>
      </c>
      <c r="R18" s="685" t="e">
        <f t="shared" si="4"/>
        <v>#DIV/0!</v>
      </c>
      <c r="S18" s="685" t="e">
        <f t="shared" si="5"/>
        <v>#DIV/0!</v>
      </c>
      <c r="T18" s="685" t="e">
        <f t="shared" si="6"/>
        <v>#DIV/0!</v>
      </c>
      <c r="U18" s="685" t="e">
        <f t="shared" ref="U18:U29" si="10">O18/(F18+G18+H18)</f>
        <v>#DIV/0!</v>
      </c>
    </row>
    <row r="19" spans="1:21">
      <c r="A19" s="606"/>
      <c r="B19" s="504" t="s">
        <v>714</v>
      </c>
      <c r="C19" s="682"/>
      <c r="D19" s="682"/>
      <c r="E19" s="682"/>
      <c r="F19" s="602"/>
      <c r="G19" s="623"/>
      <c r="H19" s="469"/>
      <c r="I19" s="683" t="e">
        <f t="shared" si="0"/>
        <v>#DIV/0!</v>
      </c>
      <c r="J19" s="683" t="e">
        <f t="shared" si="1"/>
        <v>#DIV/0!</v>
      </c>
      <c r="K19" s="683" t="e">
        <f t="shared" si="7"/>
        <v>#DIV/0!</v>
      </c>
      <c r="L19" s="684" t="e">
        <f t="shared" si="8"/>
        <v>#DIV/0!</v>
      </c>
      <c r="M19" s="684" t="e">
        <f t="shared" si="9"/>
        <v>#DIV/0!</v>
      </c>
      <c r="N19" s="685"/>
      <c r="O19" s="685"/>
      <c r="P19" s="685" t="e">
        <f t="shared" si="2"/>
        <v>#DIV/0!</v>
      </c>
      <c r="Q19" s="685" t="e">
        <f t="shared" si="3"/>
        <v>#DIV/0!</v>
      </c>
      <c r="R19" s="685" t="e">
        <f t="shared" si="4"/>
        <v>#DIV/0!</v>
      </c>
      <c r="S19" s="685" t="e">
        <f t="shared" si="5"/>
        <v>#DIV/0!</v>
      </c>
      <c r="T19" s="685" t="e">
        <f t="shared" si="6"/>
        <v>#DIV/0!</v>
      </c>
      <c r="U19" s="685" t="e">
        <f t="shared" si="10"/>
        <v>#DIV/0!</v>
      </c>
    </row>
    <row r="20" spans="1:21">
      <c r="A20" s="606"/>
      <c r="B20" s="504" t="s">
        <v>714</v>
      </c>
      <c r="C20" s="682"/>
      <c r="D20" s="682"/>
      <c r="E20" s="682"/>
      <c r="F20" s="602"/>
      <c r="G20" s="602"/>
      <c r="H20" s="623"/>
      <c r="I20" s="683" t="e">
        <f t="shared" si="0"/>
        <v>#DIV/0!</v>
      </c>
      <c r="J20" s="683" t="e">
        <f t="shared" si="1"/>
        <v>#DIV/0!</v>
      </c>
      <c r="K20" s="683" t="e">
        <f t="shared" si="7"/>
        <v>#DIV/0!</v>
      </c>
      <c r="L20" s="684" t="e">
        <f t="shared" si="8"/>
        <v>#DIV/0!</v>
      </c>
      <c r="M20" s="684" t="e">
        <f t="shared" si="9"/>
        <v>#DIV/0!</v>
      </c>
      <c r="N20" s="685"/>
      <c r="O20" s="685"/>
      <c r="P20" s="685" t="e">
        <f t="shared" si="2"/>
        <v>#DIV/0!</v>
      </c>
      <c r="Q20" s="685" t="e">
        <f t="shared" si="3"/>
        <v>#DIV/0!</v>
      </c>
      <c r="R20" s="685" t="e">
        <f t="shared" si="4"/>
        <v>#DIV/0!</v>
      </c>
      <c r="S20" s="685" t="e">
        <f t="shared" si="5"/>
        <v>#DIV/0!</v>
      </c>
      <c r="T20" s="685" t="e">
        <f t="shared" si="6"/>
        <v>#DIV/0!</v>
      </c>
      <c r="U20" s="685" t="e">
        <f t="shared" si="10"/>
        <v>#DIV/0!</v>
      </c>
    </row>
    <row r="21" spans="1:21">
      <c r="A21" s="606"/>
      <c r="B21" s="504" t="s">
        <v>714</v>
      </c>
      <c r="C21" s="682"/>
      <c r="D21" s="682"/>
      <c r="E21" s="682"/>
      <c r="F21" s="602"/>
      <c r="G21" s="623"/>
      <c r="H21" s="623"/>
      <c r="I21" s="683" t="e">
        <f t="shared" si="0"/>
        <v>#DIV/0!</v>
      </c>
      <c r="J21" s="683" t="e">
        <f t="shared" si="1"/>
        <v>#DIV/0!</v>
      </c>
      <c r="K21" s="683" t="e">
        <f t="shared" si="7"/>
        <v>#DIV/0!</v>
      </c>
      <c r="L21" s="684" t="e">
        <f t="shared" si="8"/>
        <v>#DIV/0!</v>
      </c>
      <c r="M21" s="684" t="e">
        <f t="shared" si="9"/>
        <v>#DIV/0!</v>
      </c>
      <c r="N21" s="685"/>
      <c r="O21" s="685"/>
      <c r="P21" s="685" t="e">
        <f t="shared" si="2"/>
        <v>#DIV/0!</v>
      </c>
      <c r="Q21" s="685" t="e">
        <f t="shared" si="3"/>
        <v>#DIV/0!</v>
      </c>
      <c r="R21" s="685" t="e">
        <f t="shared" si="4"/>
        <v>#DIV/0!</v>
      </c>
      <c r="S21" s="685" t="e">
        <f t="shared" si="5"/>
        <v>#DIV/0!</v>
      </c>
      <c r="T21" s="685" t="e">
        <f t="shared" si="6"/>
        <v>#DIV/0!</v>
      </c>
      <c r="U21" s="685" t="e">
        <f t="shared" si="10"/>
        <v>#DIV/0!</v>
      </c>
    </row>
    <row r="22" spans="1:21">
      <c r="A22" s="606"/>
      <c r="B22" s="504" t="s">
        <v>714</v>
      </c>
      <c r="C22" s="682"/>
      <c r="D22" s="682"/>
      <c r="E22" s="682"/>
      <c r="F22" s="602"/>
      <c r="G22" s="623"/>
      <c r="H22" s="623"/>
      <c r="I22" s="683" t="e">
        <f t="shared" si="0"/>
        <v>#DIV/0!</v>
      </c>
      <c r="J22" s="683" t="e">
        <f t="shared" si="1"/>
        <v>#DIV/0!</v>
      </c>
      <c r="K22" s="683" t="e">
        <f t="shared" si="7"/>
        <v>#DIV/0!</v>
      </c>
      <c r="L22" s="684" t="e">
        <f t="shared" si="8"/>
        <v>#DIV/0!</v>
      </c>
      <c r="M22" s="684" t="e">
        <f t="shared" si="9"/>
        <v>#DIV/0!</v>
      </c>
      <c r="N22" s="685"/>
      <c r="O22" s="685"/>
      <c r="P22" s="685" t="e">
        <f t="shared" si="2"/>
        <v>#DIV/0!</v>
      </c>
      <c r="Q22" s="685" t="e">
        <f t="shared" si="3"/>
        <v>#DIV/0!</v>
      </c>
      <c r="R22" s="685" t="e">
        <f t="shared" si="4"/>
        <v>#DIV/0!</v>
      </c>
      <c r="S22" s="685" t="e">
        <f t="shared" si="5"/>
        <v>#DIV/0!</v>
      </c>
      <c r="T22" s="685" t="e">
        <f t="shared" si="6"/>
        <v>#DIV/0!</v>
      </c>
      <c r="U22" s="685" t="e">
        <f t="shared" si="10"/>
        <v>#DIV/0!</v>
      </c>
    </row>
    <row r="23" spans="1:21">
      <c r="A23" s="606"/>
      <c r="B23" s="504" t="s">
        <v>714</v>
      </c>
      <c r="C23" s="682"/>
      <c r="D23" s="682"/>
      <c r="E23" s="682"/>
      <c r="F23" s="602"/>
      <c r="G23" s="623"/>
      <c r="H23" s="623"/>
      <c r="I23" s="683" t="e">
        <f t="shared" si="0"/>
        <v>#DIV/0!</v>
      </c>
      <c r="J23" s="683" t="e">
        <f t="shared" si="1"/>
        <v>#DIV/0!</v>
      </c>
      <c r="K23" s="683" t="e">
        <f t="shared" si="7"/>
        <v>#DIV/0!</v>
      </c>
      <c r="L23" s="684" t="e">
        <f t="shared" si="8"/>
        <v>#DIV/0!</v>
      </c>
      <c r="M23" s="684" t="e">
        <f t="shared" si="9"/>
        <v>#DIV/0!</v>
      </c>
      <c r="N23" s="685"/>
      <c r="O23" s="685"/>
      <c r="P23" s="685" t="e">
        <f t="shared" si="2"/>
        <v>#DIV/0!</v>
      </c>
      <c r="Q23" s="685" t="e">
        <f t="shared" si="3"/>
        <v>#DIV/0!</v>
      </c>
      <c r="R23" s="685" t="e">
        <f t="shared" si="4"/>
        <v>#DIV/0!</v>
      </c>
      <c r="S23" s="685" t="e">
        <f t="shared" si="5"/>
        <v>#DIV/0!</v>
      </c>
      <c r="T23" s="685" t="e">
        <f t="shared" si="6"/>
        <v>#DIV/0!</v>
      </c>
      <c r="U23" s="685" t="e">
        <f t="shared" si="10"/>
        <v>#DIV/0!</v>
      </c>
    </row>
    <row r="24" spans="1:21">
      <c r="A24" s="606"/>
      <c r="B24" s="504" t="s">
        <v>714</v>
      </c>
      <c r="C24" s="682"/>
      <c r="D24" s="682"/>
      <c r="E24" s="682"/>
      <c r="F24" s="602"/>
      <c r="G24" s="623"/>
      <c r="H24" s="623"/>
      <c r="I24" s="683" t="e">
        <f t="shared" si="0"/>
        <v>#DIV/0!</v>
      </c>
      <c r="J24" s="683" t="e">
        <f t="shared" si="1"/>
        <v>#DIV/0!</v>
      </c>
      <c r="K24" s="683" t="e">
        <f t="shared" si="7"/>
        <v>#DIV/0!</v>
      </c>
      <c r="L24" s="684" t="e">
        <f t="shared" si="8"/>
        <v>#DIV/0!</v>
      </c>
      <c r="M24" s="684" t="e">
        <f t="shared" si="9"/>
        <v>#DIV/0!</v>
      </c>
      <c r="N24" s="685"/>
      <c r="O24" s="685"/>
      <c r="P24" s="685" t="e">
        <f t="shared" si="2"/>
        <v>#DIV/0!</v>
      </c>
      <c r="Q24" s="685" t="e">
        <f t="shared" si="3"/>
        <v>#DIV/0!</v>
      </c>
      <c r="R24" s="685" t="e">
        <f t="shared" si="4"/>
        <v>#DIV/0!</v>
      </c>
      <c r="S24" s="685" t="e">
        <f t="shared" si="5"/>
        <v>#DIV/0!</v>
      </c>
      <c r="T24" s="685" t="e">
        <f t="shared" si="6"/>
        <v>#DIV/0!</v>
      </c>
      <c r="U24" s="685" t="e">
        <f t="shared" si="10"/>
        <v>#DIV/0!</v>
      </c>
    </row>
    <row r="25" spans="1:21">
      <c r="A25" s="606"/>
      <c r="B25" s="504" t="s">
        <v>714</v>
      </c>
      <c r="C25" s="682"/>
      <c r="D25" s="682"/>
      <c r="E25" s="682"/>
      <c r="F25" s="602"/>
      <c r="G25" s="623"/>
      <c r="H25" s="623"/>
      <c r="I25" s="683" t="e">
        <f t="shared" si="0"/>
        <v>#DIV/0!</v>
      </c>
      <c r="J25" s="683" t="e">
        <f t="shared" si="1"/>
        <v>#DIV/0!</v>
      </c>
      <c r="K25" s="683" t="e">
        <f t="shared" si="7"/>
        <v>#DIV/0!</v>
      </c>
      <c r="L25" s="684" t="e">
        <f t="shared" si="8"/>
        <v>#DIV/0!</v>
      </c>
      <c r="M25" s="684" t="e">
        <f t="shared" si="9"/>
        <v>#DIV/0!</v>
      </c>
      <c r="N25" s="685"/>
      <c r="O25" s="685"/>
      <c r="P25" s="685" t="e">
        <f t="shared" si="2"/>
        <v>#DIV/0!</v>
      </c>
      <c r="Q25" s="685" t="e">
        <f t="shared" si="3"/>
        <v>#DIV/0!</v>
      </c>
      <c r="R25" s="685" t="e">
        <f t="shared" si="4"/>
        <v>#DIV/0!</v>
      </c>
      <c r="S25" s="685" t="e">
        <f t="shared" si="5"/>
        <v>#DIV/0!</v>
      </c>
      <c r="T25" s="685" t="e">
        <f t="shared" si="6"/>
        <v>#DIV/0!</v>
      </c>
      <c r="U25" s="685" t="e">
        <f t="shared" si="10"/>
        <v>#DIV/0!</v>
      </c>
    </row>
    <row r="26" spans="1:21">
      <c r="A26" s="606"/>
      <c r="B26" s="504" t="s">
        <v>714</v>
      </c>
      <c r="C26" s="682"/>
      <c r="D26" s="682"/>
      <c r="E26" s="682"/>
      <c r="F26" s="602"/>
      <c r="G26" s="623"/>
      <c r="H26" s="623"/>
      <c r="I26" s="683" t="e">
        <f t="shared" si="0"/>
        <v>#DIV/0!</v>
      </c>
      <c r="J26" s="683" t="e">
        <f t="shared" si="1"/>
        <v>#DIV/0!</v>
      </c>
      <c r="K26" s="683" t="e">
        <f t="shared" si="7"/>
        <v>#DIV/0!</v>
      </c>
      <c r="L26" s="684" t="e">
        <f t="shared" si="8"/>
        <v>#DIV/0!</v>
      </c>
      <c r="M26" s="684" t="e">
        <f t="shared" si="9"/>
        <v>#DIV/0!</v>
      </c>
      <c r="N26" s="685"/>
      <c r="O26" s="685"/>
      <c r="P26" s="685" t="e">
        <f t="shared" si="2"/>
        <v>#DIV/0!</v>
      </c>
      <c r="Q26" s="685" t="e">
        <f t="shared" si="3"/>
        <v>#DIV/0!</v>
      </c>
      <c r="R26" s="685" t="e">
        <f t="shared" si="4"/>
        <v>#DIV/0!</v>
      </c>
      <c r="S26" s="685" t="e">
        <f t="shared" si="5"/>
        <v>#DIV/0!</v>
      </c>
      <c r="T26" s="685" t="e">
        <f t="shared" si="6"/>
        <v>#DIV/0!</v>
      </c>
      <c r="U26" s="685" t="e">
        <f t="shared" si="10"/>
        <v>#DIV/0!</v>
      </c>
    </row>
    <row r="27" spans="1:21">
      <c r="A27" s="606"/>
      <c r="B27" s="504" t="s">
        <v>714</v>
      </c>
      <c r="C27" s="682"/>
      <c r="D27" s="682"/>
      <c r="E27" s="682"/>
      <c r="F27" s="602"/>
      <c r="G27" s="602"/>
      <c r="H27" s="623"/>
      <c r="I27" s="683" t="e">
        <f t="shared" si="0"/>
        <v>#DIV/0!</v>
      </c>
      <c r="J27" s="683" t="e">
        <f t="shared" si="1"/>
        <v>#DIV/0!</v>
      </c>
      <c r="K27" s="683" t="e">
        <f t="shared" si="7"/>
        <v>#DIV/0!</v>
      </c>
      <c r="L27" s="684" t="e">
        <f t="shared" si="8"/>
        <v>#DIV/0!</v>
      </c>
      <c r="M27" s="684" t="e">
        <f t="shared" si="9"/>
        <v>#DIV/0!</v>
      </c>
      <c r="N27" s="685"/>
      <c r="O27" s="685"/>
      <c r="P27" s="685" t="e">
        <f t="shared" si="2"/>
        <v>#DIV/0!</v>
      </c>
      <c r="Q27" s="685" t="e">
        <f t="shared" si="3"/>
        <v>#DIV/0!</v>
      </c>
      <c r="R27" s="685" t="e">
        <f t="shared" si="4"/>
        <v>#DIV/0!</v>
      </c>
      <c r="S27" s="685" t="e">
        <f t="shared" si="5"/>
        <v>#DIV/0!</v>
      </c>
      <c r="T27" s="685" t="e">
        <f t="shared" si="6"/>
        <v>#DIV/0!</v>
      </c>
      <c r="U27" s="685" t="e">
        <f t="shared" si="10"/>
        <v>#DIV/0!</v>
      </c>
    </row>
    <row r="28" spans="1:21">
      <c r="A28" s="606"/>
      <c r="B28" s="504" t="s">
        <v>714</v>
      </c>
      <c r="C28" s="682"/>
      <c r="D28" s="682"/>
      <c r="E28" s="682"/>
      <c r="F28" s="602"/>
      <c r="G28" s="623"/>
      <c r="H28" s="623"/>
      <c r="I28" s="683" t="e">
        <f t="shared" si="0"/>
        <v>#DIV/0!</v>
      </c>
      <c r="J28" s="683" t="e">
        <f t="shared" si="1"/>
        <v>#DIV/0!</v>
      </c>
      <c r="K28" s="683" t="e">
        <f t="shared" si="7"/>
        <v>#DIV/0!</v>
      </c>
      <c r="L28" s="684" t="e">
        <f t="shared" si="8"/>
        <v>#DIV/0!</v>
      </c>
      <c r="M28" s="684" t="e">
        <f t="shared" si="9"/>
        <v>#DIV/0!</v>
      </c>
      <c r="N28" s="685"/>
      <c r="O28" s="685"/>
      <c r="P28" s="685" t="e">
        <f>N28/E28</f>
        <v>#DIV/0!</v>
      </c>
      <c r="Q28" s="685" t="e">
        <f t="shared" si="3"/>
        <v>#DIV/0!</v>
      </c>
      <c r="R28" s="685" t="e">
        <f t="shared" si="4"/>
        <v>#DIV/0!</v>
      </c>
      <c r="S28" s="685" t="e">
        <f t="shared" si="5"/>
        <v>#DIV/0!</v>
      </c>
      <c r="T28" s="685" t="e">
        <f t="shared" si="6"/>
        <v>#DIV/0!</v>
      </c>
      <c r="U28" s="685" t="e">
        <f t="shared" si="10"/>
        <v>#DIV/0!</v>
      </c>
    </row>
    <row r="29" spans="1:21" ht="15" customHeight="1">
      <c r="A29" s="596"/>
      <c r="B29" s="605" t="s">
        <v>27</v>
      </c>
      <c r="C29" s="686">
        <f t="shared" ref="C29:H29" si="11">SUM(C17:C28)</f>
        <v>0</v>
      </c>
      <c r="D29" s="686">
        <f t="shared" si="11"/>
        <v>0</v>
      </c>
      <c r="E29" s="686">
        <f t="shared" si="11"/>
        <v>0</v>
      </c>
      <c r="F29" s="593">
        <f t="shared" si="11"/>
        <v>0</v>
      </c>
      <c r="G29" s="593">
        <f t="shared" si="11"/>
        <v>0</v>
      </c>
      <c r="H29" s="593">
        <f t="shared" si="11"/>
        <v>0</v>
      </c>
      <c r="I29" s="687" t="e">
        <f t="shared" si="0"/>
        <v>#DIV/0!</v>
      </c>
      <c r="J29" s="687" t="e">
        <f>E29/D29</f>
        <v>#DIV/0!</v>
      </c>
      <c r="K29" s="687" t="e">
        <f>D29/C29</f>
        <v>#DIV/0!</v>
      </c>
      <c r="L29" s="688" t="e">
        <f>G29/F29</f>
        <v>#DIV/0!</v>
      </c>
      <c r="M29" s="688" t="e">
        <f>H29/F29</f>
        <v>#DIV/0!</v>
      </c>
      <c r="N29" s="689">
        <f>SUM(N17:N28)</f>
        <v>0</v>
      </c>
      <c r="O29" s="689">
        <f>SUM(O17:O28)</f>
        <v>0</v>
      </c>
      <c r="P29" s="688" t="e">
        <f t="shared" si="2"/>
        <v>#DIV/0!</v>
      </c>
      <c r="Q29" s="688" t="e">
        <f t="shared" si="3"/>
        <v>#DIV/0!</v>
      </c>
      <c r="R29" s="688" t="e">
        <f t="shared" si="4"/>
        <v>#DIV/0!</v>
      </c>
      <c r="S29" s="688" t="e">
        <f t="shared" si="5"/>
        <v>#DIV/0!</v>
      </c>
      <c r="T29" s="688" t="e">
        <f t="shared" si="6"/>
        <v>#DIV/0!</v>
      </c>
      <c r="U29" s="688" t="e">
        <f t="shared" si="10"/>
        <v>#DIV/0!</v>
      </c>
    </row>
    <row r="30" spans="1:21" ht="27" customHeight="1">
      <c r="A30" s="1446" t="s">
        <v>153</v>
      </c>
      <c r="B30" s="1446" t="s">
        <v>791</v>
      </c>
      <c r="C30" s="1448" t="s">
        <v>792</v>
      </c>
      <c r="D30" s="1448" t="s">
        <v>793</v>
      </c>
      <c r="E30" s="1449" t="s">
        <v>794</v>
      </c>
      <c r="F30" s="1442" t="s">
        <v>759</v>
      </c>
      <c r="G30" s="1442"/>
      <c r="H30" s="1442"/>
      <c r="I30" s="1442" t="s">
        <v>795</v>
      </c>
      <c r="J30" s="1442" t="s">
        <v>796</v>
      </c>
      <c r="K30" s="1442"/>
      <c r="L30" s="1442"/>
      <c r="M30" s="1442"/>
      <c r="N30" s="1442" t="s">
        <v>797</v>
      </c>
      <c r="O30" s="1442" t="s">
        <v>798</v>
      </c>
      <c r="P30" s="1442" t="s">
        <v>765</v>
      </c>
      <c r="Q30" s="1442"/>
      <c r="R30" s="1442"/>
      <c r="S30" s="1442"/>
      <c r="T30" s="1442"/>
      <c r="U30" s="1442"/>
    </row>
    <row r="31" spans="1:21" ht="37.5" customHeight="1">
      <c r="A31" s="1446"/>
      <c r="B31" s="1446"/>
      <c r="C31" s="1448"/>
      <c r="D31" s="1448"/>
      <c r="E31" s="1449"/>
      <c r="F31" s="679" t="s">
        <v>769</v>
      </c>
      <c r="G31" s="679" t="s">
        <v>770</v>
      </c>
      <c r="H31" s="691" t="s">
        <v>771</v>
      </c>
      <c r="I31" s="1442"/>
      <c r="J31" s="1442"/>
      <c r="K31" s="1442"/>
      <c r="L31" s="1442"/>
      <c r="M31" s="1442"/>
      <c r="N31" s="1442"/>
      <c r="O31" s="1442"/>
      <c r="P31" s="679" t="s">
        <v>799</v>
      </c>
      <c r="Q31" s="679" t="s">
        <v>800</v>
      </c>
      <c r="R31" s="679" t="s">
        <v>801</v>
      </c>
      <c r="S31" s="679" t="s">
        <v>802</v>
      </c>
      <c r="T31" s="679" t="s">
        <v>803</v>
      </c>
      <c r="U31" s="679" t="s">
        <v>804</v>
      </c>
    </row>
    <row r="32" spans="1:21" ht="14.25" customHeight="1">
      <c r="A32" s="692"/>
      <c r="B32" s="504" t="s">
        <v>721</v>
      </c>
      <c r="C32" s="693"/>
      <c r="D32" s="694"/>
      <c r="E32" s="694"/>
      <c r="F32" s="611"/>
      <c r="G32" s="623"/>
      <c r="H32" s="623"/>
      <c r="I32" s="695" t="e">
        <f>G32/F32</f>
        <v>#DIV/0!</v>
      </c>
      <c r="J32" s="695" t="e">
        <f>H32/F32</f>
        <v>#DIV/0!</v>
      </c>
      <c r="K32" s="623"/>
      <c r="L32" s="623"/>
      <c r="M32" s="623"/>
      <c r="N32" s="696"/>
      <c r="O32" s="696"/>
      <c r="P32" s="696" t="e">
        <f t="shared" ref="P32:P42" si="12">N32/C32</f>
        <v>#DIV/0!</v>
      </c>
      <c r="Q32" s="696" t="e">
        <f t="shared" ref="Q32:Q42" si="13">O32/C32</f>
        <v>#DIV/0!</v>
      </c>
      <c r="R32" s="696" t="e">
        <f t="shared" ref="R32:R42" si="14">N32/D32</f>
        <v>#DIV/0!</v>
      </c>
      <c r="S32" s="696" t="e">
        <f t="shared" ref="S32:S42" si="15">O32/D32</f>
        <v>#DIV/0!</v>
      </c>
      <c r="T32" s="696" t="e">
        <f t="shared" ref="T32:T42" si="16">N32/E32</f>
        <v>#DIV/0!</v>
      </c>
      <c r="U32" s="696" t="e">
        <f t="shared" ref="U32:U42" si="17">O32/E32</f>
        <v>#DIV/0!</v>
      </c>
    </row>
    <row r="33" spans="1:21" ht="13.5" customHeight="1">
      <c r="A33" s="692"/>
      <c r="B33" s="504" t="s">
        <v>721</v>
      </c>
      <c r="C33" s="682"/>
      <c r="D33" s="694"/>
      <c r="E33" s="694"/>
      <c r="F33" s="611"/>
      <c r="G33" s="623"/>
      <c r="H33" s="623"/>
      <c r="I33" s="695" t="e">
        <f t="shared" ref="I33:I41" si="18">G33/F33</f>
        <v>#DIV/0!</v>
      </c>
      <c r="J33" s="695" t="e">
        <f t="shared" ref="J33:J42" si="19">H33/F33</f>
        <v>#DIV/0!</v>
      </c>
      <c r="K33" s="623"/>
      <c r="L33" s="623"/>
      <c r="M33" s="623"/>
      <c r="N33" s="696"/>
      <c r="O33" s="696"/>
      <c r="P33" s="696" t="e">
        <f t="shared" si="12"/>
        <v>#DIV/0!</v>
      </c>
      <c r="Q33" s="696" t="e">
        <f t="shared" si="13"/>
        <v>#DIV/0!</v>
      </c>
      <c r="R33" s="696" t="e">
        <f t="shared" si="14"/>
        <v>#DIV/0!</v>
      </c>
      <c r="S33" s="696" t="e">
        <f t="shared" si="15"/>
        <v>#DIV/0!</v>
      </c>
      <c r="T33" s="696" t="e">
        <f t="shared" si="16"/>
        <v>#DIV/0!</v>
      </c>
      <c r="U33" s="696" t="e">
        <f t="shared" si="17"/>
        <v>#DIV/0!</v>
      </c>
    </row>
    <row r="34" spans="1:21" ht="14.25" customHeight="1">
      <c r="A34" s="692"/>
      <c r="B34" s="504" t="s">
        <v>721</v>
      </c>
      <c r="C34" s="682"/>
      <c r="D34" s="694"/>
      <c r="E34" s="682"/>
      <c r="F34" s="611"/>
      <c r="G34" s="623"/>
      <c r="H34" s="623"/>
      <c r="I34" s="695" t="e">
        <f t="shared" si="18"/>
        <v>#DIV/0!</v>
      </c>
      <c r="J34" s="695" t="e">
        <f t="shared" si="19"/>
        <v>#DIV/0!</v>
      </c>
      <c r="K34" s="623"/>
      <c r="L34" s="623"/>
      <c r="M34" s="623"/>
      <c r="N34" s="623"/>
      <c r="O34" s="623"/>
      <c r="P34" s="696" t="e">
        <f t="shared" si="12"/>
        <v>#DIV/0!</v>
      </c>
      <c r="Q34" s="696" t="e">
        <f t="shared" si="13"/>
        <v>#DIV/0!</v>
      </c>
      <c r="R34" s="696" t="e">
        <f t="shared" si="14"/>
        <v>#DIV/0!</v>
      </c>
      <c r="S34" s="696" t="e">
        <f t="shared" si="15"/>
        <v>#DIV/0!</v>
      </c>
      <c r="T34" s="696" t="e">
        <f t="shared" si="16"/>
        <v>#DIV/0!</v>
      </c>
      <c r="U34" s="696" t="e">
        <f t="shared" si="17"/>
        <v>#DIV/0!</v>
      </c>
    </row>
    <row r="35" spans="1:21" ht="15.2" customHeight="1">
      <c r="A35" s="692"/>
      <c r="B35" s="504" t="s">
        <v>721</v>
      </c>
      <c r="C35" s="682"/>
      <c r="D35" s="694"/>
      <c r="E35" s="694"/>
      <c r="F35" s="611"/>
      <c r="G35" s="623"/>
      <c r="H35" s="623"/>
      <c r="I35" s="695" t="e">
        <f t="shared" si="18"/>
        <v>#DIV/0!</v>
      </c>
      <c r="J35" s="695" t="e">
        <f t="shared" si="19"/>
        <v>#DIV/0!</v>
      </c>
      <c r="K35" s="623"/>
      <c r="L35" s="623"/>
      <c r="M35" s="623"/>
      <c r="N35" s="623"/>
      <c r="O35" s="623"/>
      <c r="P35" s="696" t="e">
        <f t="shared" si="12"/>
        <v>#DIV/0!</v>
      </c>
      <c r="Q35" s="696" t="e">
        <f t="shared" si="13"/>
        <v>#DIV/0!</v>
      </c>
      <c r="R35" s="696" t="e">
        <f t="shared" si="14"/>
        <v>#DIV/0!</v>
      </c>
      <c r="S35" s="696" t="e">
        <f t="shared" si="15"/>
        <v>#DIV/0!</v>
      </c>
      <c r="T35" s="696" t="e">
        <f t="shared" si="16"/>
        <v>#DIV/0!</v>
      </c>
      <c r="U35" s="696" t="e">
        <f t="shared" si="17"/>
        <v>#DIV/0!</v>
      </c>
    </row>
    <row r="36" spans="1:21" ht="15.2" customHeight="1">
      <c r="A36" s="692"/>
      <c r="B36" s="504" t="s">
        <v>721</v>
      </c>
      <c r="C36" s="682"/>
      <c r="D36" s="694"/>
      <c r="E36" s="694"/>
      <c r="F36" s="611"/>
      <c r="G36" s="623"/>
      <c r="H36" s="623"/>
      <c r="I36" s="695" t="e">
        <f t="shared" si="18"/>
        <v>#DIV/0!</v>
      </c>
      <c r="J36" s="695" t="e">
        <f t="shared" si="19"/>
        <v>#DIV/0!</v>
      </c>
      <c r="K36" s="623"/>
      <c r="L36" s="623"/>
      <c r="M36" s="623"/>
      <c r="N36" s="696"/>
      <c r="O36" s="696"/>
      <c r="P36" s="696" t="e">
        <f t="shared" si="12"/>
        <v>#DIV/0!</v>
      </c>
      <c r="Q36" s="696" t="e">
        <f t="shared" si="13"/>
        <v>#DIV/0!</v>
      </c>
      <c r="R36" s="696" t="e">
        <f t="shared" si="14"/>
        <v>#DIV/0!</v>
      </c>
      <c r="S36" s="696" t="e">
        <f t="shared" si="15"/>
        <v>#DIV/0!</v>
      </c>
      <c r="T36" s="696" t="e">
        <f t="shared" si="16"/>
        <v>#DIV/0!</v>
      </c>
      <c r="U36" s="696" t="e">
        <f t="shared" si="17"/>
        <v>#DIV/0!</v>
      </c>
    </row>
    <row r="37" spans="1:21" ht="15.2" customHeight="1">
      <c r="A37" s="692"/>
      <c r="B37" s="504" t="s">
        <v>721</v>
      </c>
      <c r="C37" s="682"/>
      <c r="D37" s="694"/>
      <c r="E37" s="694"/>
      <c r="F37" s="611"/>
      <c r="G37" s="623"/>
      <c r="H37" s="623"/>
      <c r="I37" s="695" t="e">
        <f t="shared" si="18"/>
        <v>#DIV/0!</v>
      </c>
      <c r="J37" s="695" t="e">
        <f t="shared" si="19"/>
        <v>#DIV/0!</v>
      </c>
      <c r="K37" s="623"/>
      <c r="L37" s="623"/>
      <c r="M37" s="623"/>
      <c r="N37" s="696"/>
      <c r="O37" s="696"/>
      <c r="P37" s="696" t="e">
        <f t="shared" si="12"/>
        <v>#DIV/0!</v>
      </c>
      <c r="Q37" s="696" t="e">
        <f t="shared" si="13"/>
        <v>#DIV/0!</v>
      </c>
      <c r="R37" s="696" t="e">
        <f t="shared" si="14"/>
        <v>#DIV/0!</v>
      </c>
      <c r="S37" s="696" t="e">
        <f t="shared" si="15"/>
        <v>#DIV/0!</v>
      </c>
      <c r="T37" s="696" t="e">
        <f t="shared" si="16"/>
        <v>#DIV/0!</v>
      </c>
      <c r="U37" s="696" t="e">
        <f t="shared" si="17"/>
        <v>#DIV/0!</v>
      </c>
    </row>
    <row r="38" spans="1:21">
      <c r="A38" s="692"/>
      <c r="B38" s="504" t="s">
        <v>721</v>
      </c>
      <c r="C38" s="682"/>
      <c r="D38" s="694"/>
      <c r="E38" s="694"/>
      <c r="F38" s="611"/>
      <c r="G38" s="623"/>
      <c r="H38" s="623"/>
      <c r="I38" s="695" t="e">
        <f t="shared" si="18"/>
        <v>#DIV/0!</v>
      </c>
      <c r="J38" s="695" t="e">
        <f t="shared" si="19"/>
        <v>#DIV/0!</v>
      </c>
      <c r="K38" s="623"/>
      <c r="L38" s="623"/>
      <c r="M38" s="623"/>
      <c r="N38" s="696"/>
      <c r="O38" s="696"/>
      <c r="P38" s="696" t="e">
        <f t="shared" si="12"/>
        <v>#DIV/0!</v>
      </c>
      <c r="Q38" s="696" t="e">
        <f t="shared" si="13"/>
        <v>#DIV/0!</v>
      </c>
      <c r="R38" s="696" t="e">
        <f t="shared" si="14"/>
        <v>#DIV/0!</v>
      </c>
      <c r="S38" s="696" t="e">
        <f t="shared" si="15"/>
        <v>#DIV/0!</v>
      </c>
      <c r="T38" s="696" t="e">
        <f t="shared" si="16"/>
        <v>#DIV/0!</v>
      </c>
      <c r="U38" s="696" t="e">
        <f t="shared" si="17"/>
        <v>#DIV/0!</v>
      </c>
    </row>
    <row r="39" spans="1:21">
      <c r="A39" s="692"/>
      <c r="B39" s="504" t="s">
        <v>721</v>
      </c>
      <c r="C39" s="682"/>
      <c r="D39" s="694"/>
      <c r="E39" s="694"/>
      <c r="F39" s="611"/>
      <c r="G39" s="623"/>
      <c r="H39" s="623"/>
      <c r="I39" s="695" t="e">
        <f t="shared" si="18"/>
        <v>#DIV/0!</v>
      </c>
      <c r="J39" s="695" t="e">
        <f t="shared" si="19"/>
        <v>#DIV/0!</v>
      </c>
      <c r="K39" s="623"/>
      <c r="L39" s="623"/>
      <c r="M39" s="623"/>
      <c r="N39" s="623"/>
      <c r="O39" s="623"/>
      <c r="P39" s="696" t="e">
        <f t="shared" si="12"/>
        <v>#DIV/0!</v>
      </c>
      <c r="Q39" s="696" t="e">
        <f t="shared" si="13"/>
        <v>#DIV/0!</v>
      </c>
      <c r="R39" s="696" t="e">
        <f t="shared" si="14"/>
        <v>#DIV/0!</v>
      </c>
      <c r="S39" s="696" t="e">
        <f t="shared" si="15"/>
        <v>#DIV/0!</v>
      </c>
      <c r="T39" s="696" t="e">
        <f t="shared" si="16"/>
        <v>#DIV/0!</v>
      </c>
      <c r="U39" s="696" t="e">
        <f t="shared" si="17"/>
        <v>#DIV/0!</v>
      </c>
    </row>
    <row r="40" spans="1:21">
      <c r="A40" s="692"/>
      <c r="B40" s="504" t="s">
        <v>721</v>
      </c>
      <c r="C40" s="682"/>
      <c r="D40" s="694"/>
      <c r="E40" s="694"/>
      <c r="F40" s="611"/>
      <c r="G40" s="623"/>
      <c r="H40" s="623"/>
      <c r="I40" s="695" t="e">
        <f t="shared" si="18"/>
        <v>#DIV/0!</v>
      </c>
      <c r="J40" s="695" t="e">
        <f t="shared" si="19"/>
        <v>#DIV/0!</v>
      </c>
      <c r="K40" s="623"/>
      <c r="L40" s="623"/>
      <c r="M40" s="623"/>
      <c r="N40" s="696"/>
      <c r="O40" s="696"/>
      <c r="P40" s="696" t="e">
        <f t="shared" si="12"/>
        <v>#DIV/0!</v>
      </c>
      <c r="Q40" s="696" t="e">
        <f t="shared" si="13"/>
        <v>#DIV/0!</v>
      </c>
      <c r="R40" s="696" t="e">
        <f t="shared" si="14"/>
        <v>#DIV/0!</v>
      </c>
      <c r="S40" s="696" t="e">
        <f t="shared" si="15"/>
        <v>#DIV/0!</v>
      </c>
      <c r="T40" s="696" t="e">
        <f t="shared" si="16"/>
        <v>#DIV/0!</v>
      </c>
      <c r="U40" s="696" t="e">
        <f t="shared" si="17"/>
        <v>#DIV/0!</v>
      </c>
    </row>
    <row r="41" spans="1:21">
      <c r="A41" s="606"/>
      <c r="B41" s="504" t="s">
        <v>721</v>
      </c>
      <c r="C41" s="682"/>
      <c r="D41" s="694"/>
      <c r="E41" s="682"/>
      <c r="F41" s="602"/>
      <c r="G41" s="623"/>
      <c r="H41" s="623"/>
      <c r="I41" s="695" t="e">
        <f t="shared" si="18"/>
        <v>#DIV/0!</v>
      </c>
      <c r="J41" s="695" t="e">
        <f t="shared" si="19"/>
        <v>#DIV/0!</v>
      </c>
      <c r="K41" s="623"/>
      <c r="L41" s="623"/>
      <c r="M41" s="623"/>
      <c r="N41" s="696"/>
      <c r="O41" s="696"/>
      <c r="P41" s="696" t="e">
        <f t="shared" si="12"/>
        <v>#DIV/0!</v>
      </c>
      <c r="Q41" s="696" t="e">
        <f t="shared" si="13"/>
        <v>#DIV/0!</v>
      </c>
      <c r="R41" s="696" t="e">
        <f t="shared" si="14"/>
        <v>#DIV/0!</v>
      </c>
      <c r="S41" s="696" t="e">
        <f t="shared" si="15"/>
        <v>#DIV/0!</v>
      </c>
      <c r="T41" s="696" t="e">
        <f t="shared" si="16"/>
        <v>#DIV/0!</v>
      </c>
      <c r="U41" s="696" t="e">
        <f t="shared" si="17"/>
        <v>#DIV/0!</v>
      </c>
    </row>
    <row r="42" spans="1:21">
      <c r="A42" s="606"/>
      <c r="B42" s="605" t="s">
        <v>27</v>
      </c>
      <c r="C42" s="686">
        <f t="shared" ref="C42:H42" si="20">SUM(C32:C41)</f>
        <v>0</v>
      </c>
      <c r="D42" s="686">
        <f t="shared" si="20"/>
        <v>0</v>
      </c>
      <c r="E42" s="686">
        <f t="shared" si="20"/>
        <v>0</v>
      </c>
      <c r="F42" s="593">
        <f t="shared" si="20"/>
        <v>0</v>
      </c>
      <c r="G42" s="593">
        <f t="shared" si="20"/>
        <v>0</v>
      </c>
      <c r="H42" s="593">
        <f t="shared" si="20"/>
        <v>0</v>
      </c>
      <c r="I42" s="594" t="e">
        <f>G42/F42</f>
        <v>#DIV/0!</v>
      </c>
      <c r="J42" s="688" t="e">
        <f t="shared" si="19"/>
        <v>#DIV/0!</v>
      </c>
      <c r="K42" s="593"/>
      <c r="L42" s="593"/>
      <c r="M42" s="593"/>
      <c r="N42" s="593">
        <f>SUM(N32:N41)</f>
        <v>0</v>
      </c>
      <c r="O42" s="593">
        <f>SUM(O32:O41)</f>
        <v>0</v>
      </c>
      <c r="P42" s="593" t="e">
        <f t="shared" si="12"/>
        <v>#DIV/0!</v>
      </c>
      <c r="Q42" s="593" t="e">
        <f t="shared" si="13"/>
        <v>#DIV/0!</v>
      </c>
      <c r="R42" s="593" t="e">
        <f t="shared" si="14"/>
        <v>#DIV/0!</v>
      </c>
      <c r="S42" s="593" t="e">
        <f t="shared" si="15"/>
        <v>#DIV/0!</v>
      </c>
      <c r="T42" s="593" t="e">
        <f t="shared" si="16"/>
        <v>#DIV/0!</v>
      </c>
      <c r="U42" s="593" t="e">
        <f t="shared" si="17"/>
        <v>#DIV/0!</v>
      </c>
    </row>
    <row r="43" spans="1:21" ht="27.75" customHeight="1">
      <c r="A43" s="1446" t="s">
        <v>285</v>
      </c>
      <c r="B43" s="1451" t="s">
        <v>723</v>
      </c>
      <c r="C43" s="1448" t="s">
        <v>792</v>
      </c>
      <c r="D43" s="1448" t="s">
        <v>805</v>
      </c>
      <c r="E43" s="1448" t="s">
        <v>806</v>
      </c>
      <c r="F43" s="1449" t="s">
        <v>794</v>
      </c>
      <c r="G43" s="1442" t="s">
        <v>759</v>
      </c>
      <c r="H43" s="1442"/>
      <c r="I43" s="1442"/>
      <c r="J43" s="1442" t="s">
        <v>761</v>
      </c>
      <c r="K43" s="1442" t="s">
        <v>762</v>
      </c>
      <c r="L43" s="1442"/>
      <c r="M43" s="1442"/>
      <c r="N43" s="1442" t="s">
        <v>807</v>
      </c>
      <c r="O43" s="1442" t="s">
        <v>808</v>
      </c>
      <c r="P43" s="1442" t="s">
        <v>765</v>
      </c>
      <c r="Q43" s="1442"/>
      <c r="R43" s="1442"/>
      <c r="S43" s="1442"/>
      <c r="T43" s="1442"/>
      <c r="U43" s="1442"/>
    </row>
    <row r="44" spans="1:21" ht="37.5" customHeight="1">
      <c r="A44" s="1446"/>
      <c r="B44" s="1451"/>
      <c r="C44" s="1448"/>
      <c r="D44" s="1448"/>
      <c r="E44" s="1448"/>
      <c r="F44" s="1449"/>
      <c r="G44" s="679" t="s">
        <v>769</v>
      </c>
      <c r="H44" s="679" t="s">
        <v>770</v>
      </c>
      <c r="I44" s="691" t="s">
        <v>771</v>
      </c>
      <c r="J44" s="1442"/>
      <c r="K44" s="1442"/>
      <c r="L44" s="1442"/>
      <c r="M44" s="1442"/>
      <c r="N44" s="1442"/>
      <c r="O44" s="1442"/>
      <c r="P44" s="679" t="s">
        <v>799</v>
      </c>
      <c r="Q44" s="679" t="s">
        <v>800</v>
      </c>
      <c r="R44" s="679" t="s">
        <v>801</v>
      </c>
      <c r="S44" s="679" t="s">
        <v>802</v>
      </c>
      <c r="T44" s="679" t="s">
        <v>803</v>
      </c>
      <c r="U44" s="679" t="s">
        <v>804</v>
      </c>
    </row>
    <row r="45" spans="1:21">
      <c r="A45" s="606"/>
      <c r="B45" s="504" t="s">
        <v>724</v>
      </c>
      <c r="C45" s="682"/>
      <c r="D45" s="682"/>
      <c r="E45" s="682"/>
      <c r="F45" s="682"/>
      <c r="G45" s="602"/>
      <c r="H45" s="602"/>
      <c r="I45" s="602"/>
      <c r="J45" s="623" t="e">
        <f>H45/G45</f>
        <v>#DIV/0!</v>
      </c>
      <c r="K45" s="623" t="e">
        <f>I45/G45</f>
        <v>#DIV/0!</v>
      </c>
      <c r="L45" s="623"/>
      <c r="M45" s="623"/>
      <c r="N45" s="697"/>
      <c r="O45" s="697"/>
      <c r="P45" s="697" t="e">
        <f t="shared" ref="P45:P53" si="21">N45/C45</f>
        <v>#DIV/0!</v>
      </c>
      <c r="Q45" s="697" t="e">
        <f t="shared" ref="Q45:Q53" si="22">O45/C45</f>
        <v>#DIV/0!</v>
      </c>
      <c r="R45" s="697" t="e">
        <f t="shared" ref="R45:R53" si="23">N45/(D45+E45)</f>
        <v>#DIV/0!</v>
      </c>
      <c r="S45" s="697" t="e">
        <f t="shared" ref="S45:S53" si="24">O45/(D45+E45)</f>
        <v>#DIV/0!</v>
      </c>
      <c r="T45" s="697" t="e">
        <f t="shared" ref="T45:T53" si="25">N45/F45</f>
        <v>#DIV/0!</v>
      </c>
      <c r="U45" s="697" t="e">
        <f t="shared" ref="U45:U53" si="26">O45/F45</f>
        <v>#DIV/0!</v>
      </c>
    </row>
    <row r="46" spans="1:21">
      <c r="A46" s="606"/>
      <c r="B46" s="504" t="s">
        <v>724</v>
      </c>
      <c r="C46" s="682"/>
      <c r="D46" s="682"/>
      <c r="E46" s="682"/>
      <c r="F46" s="682"/>
      <c r="G46" s="602"/>
      <c r="H46" s="623"/>
      <c r="I46" s="623"/>
      <c r="J46" s="623" t="e">
        <f t="shared" ref="J46:J53" si="27">H46/G46</f>
        <v>#DIV/0!</v>
      </c>
      <c r="K46" s="623" t="e">
        <f t="shared" ref="K46:K53" si="28">I46/G46</f>
        <v>#DIV/0!</v>
      </c>
      <c r="L46" s="623"/>
      <c r="M46" s="623"/>
      <c r="N46" s="696"/>
      <c r="O46" s="697"/>
      <c r="P46" s="697" t="e">
        <f t="shared" si="21"/>
        <v>#DIV/0!</v>
      </c>
      <c r="Q46" s="697" t="e">
        <f t="shared" si="22"/>
        <v>#DIV/0!</v>
      </c>
      <c r="R46" s="697" t="e">
        <f t="shared" si="23"/>
        <v>#DIV/0!</v>
      </c>
      <c r="S46" s="697" t="e">
        <f t="shared" si="24"/>
        <v>#DIV/0!</v>
      </c>
      <c r="T46" s="697" t="e">
        <f t="shared" si="25"/>
        <v>#DIV/0!</v>
      </c>
      <c r="U46" s="697" t="e">
        <f t="shared" si="26"/>
        <v>#DIV/0!</v>
      </c>
    </row>
    <row r="47" spans="1:21">
      <c r="A47" s="606"/>
      <c r="B47" s="504" t="s">
        <v>724</v>
      </c>
      <c r="C47" s="682"/>
      <c r="D47" s="682"/>
      <c r="E47" s="682"/>
      <c r="F47" s="682"/>
      <c r="G47" s="602"/>
      <c r="H47" s="623"/>
      <c r="I47" s="623"/>
      <c r="J47" s="623" t="e">
        <f t="shared" si="27"/>
        <v>#DIV/0!</v>
      </c>
      <c r="K47" s="623" t="e">
        <f t="shared" si="28"/>
        <v>#DIV/0!</v>
      </c>
      <c r="L47" s="623"/>
      <c r="M47" s="623"/>
      <c r="N47" s="696"/>
      <c r="O47" s="697"/>
      <c r="P47" s="697" t="e">
        <f t="shared" si="21"/>
        <v>#DIV/0!</v>
      </c>
      <c r="Q47" s="697" t="e">
        <f t="shared" si="22"/>
        <v>#DIV/0!</v>
      </c>
      <c r="R47" s="697" t="e">
        <f t="shared" si="23"/>
        <v>#DIV/0!</v>
      </c>
      <c r="S47" s="697" t="e">
        <f t="shared" si="24"/>
        <v>#DIV/0!</v>
      </c>
      <c r="T47" s="697" t="e">
        <f t="shared" si="25"/>
        <v>#DIV/0!</v>
      </c>
      <c r="U47" s="697" t="e">
        <f t="shared" si="26"/>
        <v>#DIV/0!</v>
      </c>
    </row>
    <row r="48" spans="1:21" ht="12" customHeight="1">
      <c r="A48" s="606"/>
      <c r="B48" s="504" t="s">
        <v>724</v>
      </c>
      <c r="C48" s="682"/>
      <c r="D48" s="682"/>
      <c r="E48" s="682"/>
      <c r="F48" s="682"/>
      <c r="G48" s="602"/>
      <c r="H48" s="623"/>
      <c r="I48" s="623"/>
      <c r="J48" s="623" t="e">
        <f t="shared" si="27"/>
        <v>#DIV/0!</v>
      </c>
      <c r="K48" s="623" t="e">
        <f t="shared" si="28"/>
        <v>#DIV/0!</v>
      </c>
      <c r="L48" s="623"/>
      <c r="M48" s="623"/>
      <c r="N48" s="696"/>
      <c r="O48" s="697"/>
      <c r="P48" s="697" t="e">
        <f t="shared" si="21"/>
        <v>#DIV/0!</v>
      </c>
      <c r="Q48" s="697" t="e">
        <f t="shared" si="22"/>
        <v>#DIV/0!</v>
      </c>
      <c r="R48" s="697" t="e">
        <f t="shared" si="23"/>
        <v>#DIV/0!</v>
      </c>
      <c r="S48" s="697" t="e">
        <f t="shared" si="24"/>
        <v>#DIV/0!</v>
      </c>
      <c r="T48" s="697" t="e">
        <f t="shared" si="25"/>
        <v>#DIV/0!</v>
      </c>
      <c r="U48" s="697" t="e">
        <f t="shared" si="26"/>
        <v>#DIV/0!</v>
      </c>
    </row>
    <row r="49" spans="1:21">
      <c r="A49" s="606"/>
      <c r="B49" s="504" t="s">
        <v>724</v>
      </c>
      <c r="C49" s="682"/>
      <c r="D49" s="682"/>
      <c r="E49" s="682"/>
      <c r="F49" s="682"/>
      <c r="G49" s="602"/>
      <c r="H49" s="623"/>
      <c r="I49" s="696"/>
      <c r="J49" s="623" t="e">
        <f t="shared" si="27"/>
        <v>#DIV/0!</v>
      </c>
      <c r="K49" s="623" t="e">
        <f t="shared" si="28"/>
        <v>#DIV/0!</v>
      </c>
      <c r="L49" s="623"/>
      <c r="M49" s="623"/>
      <c r="N49" s="696"/>
      <c r="O49" s="697"/>
      <c r="P49" s="697" t="e">
        <f t="shared" si="21"/>
        <v>#DIV/0!</v>
      </c>
      <c r="Q49" s="697" t="e">
        <f t="shared" si="22"/>
        <v>#DIV/0!</v>
      </c>
      <c r="R49" s="697" t="e">
        <f t="shared" si="23"/>
        <v>#DIV/0!</v>
      </c>
      <c r="S49" s="697" t="e">
        <f t="shared" si="24"/>
        <v>#DIV/0!</v>
      </c>
      <c r="T49" s="697" t="e">
        <f t="shared" si="25"/>
        <v>#DIV/0!</v>
      </c>
      <c r="U49" s="697" t="e">
        <f t="shared" si="26"/>
        <v>#DIV/0!</v>
      </c>
    </row>
    <row r="50" spans="1:21">
      <c r="A50" s="606"/>
      <c r="B50" s="504" t="s">
        <v>724</v>
      </c>
      <c r="C50" s="682"/>
      <c r="D50" s="682"/>
      <c r="E50" s="682"/>
      <c r="F50" s="682"/>
      <c r="G50" s="602"/>
      <c r="H50" s="623"/>
      <c r="I50" s="623"/>
      <c r="J50" s="623" t="e">
        <f t="shared" si="27"/>
        <v>#DIV/0!</v>
      </c>
      <c r="K50" s="623" t="e">
        <f t="shared" si="28"/>
        <v>#DIV/0!</v>
      </c>
      <c r="L50" s="623"/>
      <c r="M50" s="623"/>
      <c r="N50" s="696"/>
      <c r="O50" s="697"/>
      <c r="P50" s="697" t="e">
        <f t="shared" si="21"/>
        <v>#DIV/0!</v>
      </c>
      <c r="Q50" s="697" t="e">
        <f t="shared" si="22"/>
        <v>#DIV/0!</v>
      </c>
      <c r="R50" s="697" t="e">
        <f t="shared" si="23"/>
        <v>#DIV/0!</v>
      </c>
      <c r="S50" s="697" t="e">
        <f t="shared" si="24"/>
        <v>#DIV/0!</v>
      </c>
      <c r="T50" s="697" t="e">
        <f t="shared" si="25"/>
        <v>#DIV/0!</v>
      </c>
      <c r="U50" s="697" t="e">
        <f t="shared" si="26"/>
        <v>#DIV/0!</v>
      </c>
    </row>
    <row r="51" spans="1:21">
      <c r="A51" s="606"/>
      <c r="B51" s="504" t="s">
        <v>724</v>
      </c>
      <c r="C51" s="682"/>
      <c r="D51" s="682"/>
      <c r="E51" s="682"/>
      <c r="F51" s="682"/>
      <c r="G51" s="602"/>
      <c r="H51" s="623"/>
      <c r="I51" s="623"/>
      <c r="J51" s="623" t="e">
        <f t="shared" si="27"/>
        <v>#DIV/0!</v>
      </c>
      <c r="K51" s="623" t="e">
        <f t="shared" si="28"/>
        <v>#DIV/0!</v>
      </c>
      <c r="L51" s="623"/>
      <c r="M51" s="623"/>
      <c r="N51" s="696"/>
      <c r="O51" s="697"/>
      <c r="P51" s="697" t="e">
        <f t="shared" si="21"/>
        <v>#DIV/0!</v>
      </c>
      <c r="Q51" s="697" t="e">
        <f t="shared" si="22"/>
        <v>#DIV/0!</v>
      </c>
      <c r="R51" s="697" t="e">
        <f t="shared" si="23"/>
        <v>#DIV/0!</v>
      </c>
      <c r="S51" s="697" t="e">
        <f t="shared" si="24"/>
        <v>#DIV/0!</v>
      </c>
      <c r="T51" s="697" t="e">
        <f t="shared" si="25"/>
        <v>#DIV/0!</v>
      </c>
      <c r="U51" s="697" t="e">
        <f t="shared" si="26"/>
        <v>#DIV/0!</v>
      </c>
    </row>
    <row r="52" spans="1:21">
      <c r="A52" s="606"/>
      <c r="B52" s="504" t="s">
        <v>724</v>
      </c>
      <c r="C52" s="682"/>
      <c r="D52" s="682"/>
      <c r="E52" s="682"/>
      <c r="F52" s="682"/>
      <c r="G52" s="602"/>
      <c r="H52" s="623"/>
      <c r="I52" s="623"/>
      <c r="J52" s="623" t="e">
        <f t="shared" si="27"/>
        <v>#DIV/0!</v>
      </c>
      <c r="K52" s="623" t="e">
        <f t="shared" si="28"/>
        <v>#DIV/0!</v>
      </c>
      <c r="L52" s="623"/>
      <c r="M52" s="623"/>
      <c r="N52" s="696"/>
      <c r="O52" s="697"/>
      <c r="P52" s="697" t="e">
        <f t="shared" si="21"/>
        <v>#DIV/0!</v>
      </c>
      <c r="Q52" s="697" t="e">
        <f t="shared" si="22"/>
        <v>#DIV/0!</v>
      </c>
      <c r="R52" s="697" t="e">
        <f t="shared" si="23"/>
        <v>#DIV/0!</v>
      </c>
      <c r="S52" s="697" t="e">
        <f t="shared" si="24"/>
        <v>#DIV/0!</v>
      </c>
      <c r="T52" s="697" t="e">
        <f t="shared" si="25"/>
        <v>#DIV/0!</v>
      </c>
      <c r="U52" s="697" t="e">
        <f t="shared" si="26"/>
        <v>#DIV/0!</v>
      </c>
    </row>
    <row r="53" spans="1:21" ht="16.5" customHeight="1">
      <c r="A53" s="606"/>
      <c r="B53" s="596" t="s">
        <v>809</v>
      </c>
      <c r="C53" s="686">
        <f t="shared" ref="C53:I53" si="29">SUM(C45:C52)</f>
        <v>0</v>
      </c>
      <c r="D53" s="686">
        <f t="shared" si="29"/>
        <v>0</v>
      </c>
      <c r="E53" s="686">
        <f t="shared" si="29"/>
        <v>0</v>
      </c>
      <c r="F53" s="686">
        <f t="shared" si="29"/>
        <v>0</v>
      </c>
      <c r="G53" s="593">
        <f t="shared" si="29"/>
        <v>0</v>
      </c>
      <c r="H53" s="593">
        <f t="shared" si="29"/>
        <v>0</v>
      </c>
      <c r="I53" s="593">
        <f t="shared" si="29"/>
        <v>0</v>
      </c>
      <c r="J53" s="593" t="e">
        <f t="shared" si="27"/>
        <v>#DIV/0!</v>
      </c>
      <c r="K53" s="593" t="e">
        <f t="shared" si="28"/>
        <v>#DIV/0!</v>
      </c>
      <c r="L53" s="623"/>
      <c r="M53" s="623"/>
      <c r="N53" s="593">
        <f>SUM(N45:N52)</f>
        <v>0</v>
      </c>
      <c r="O53" s="593">
        <f>SUM(O45:O52)</f>
        <v>0</v>
      </c>
      <c r="P53" s="593" t="e">
        <f t="shared" si="21"/>
        <v>#DIV/0!</v>
      </c>
      <c r="Q53" s="593" t="e">
        <f t="shared" si="22"/>
        <v>#DIV/0!</v>
      </c>
      <c r="R53" s="593" t="e">
        <f t="shared" si="23"/>
        <v>#DIV/0!</v>
      </c>
      <c r="S53" s="593" t="e">
        <f t="shared" si="24"/>
        <v>#DIV/0!</v>
      </c>
      <c r="T53" s="593" t="e">
        <f t="shared" si="25"/>
        <v>#DIV/0!</v>
      </c>
      <c r="U53" s="593" t="e">
        <f t="shared" si="26"/>
        <v>#DIV/0!</v>
      </c>
    </row>
    <row r="54" spans="1:21" ht="30.75" customHeight="1">
      <c r="A54" s="1446" t="s">
        <v>286</v>
      </c>
      <c r="B54" s="1450" t="s">
        <v>810</v>
      </c>
      <c r="C54" s="1448" t="s">
        <v>792</v>
      </c>
      <c r="D54" s="1448" t="s">
        <v>793</v>
      </c>
      <c r="E54" s="1442" t="s">
        <v>811</v>
      </c>
      <c r="F54" s="1449" t="s">
        <v>794</v>
      </c>
      <c r="G54" s="1442" t="s">
        <v>759</v>
      </c>
      <c r="H54" s="1442"/>
      <c r="I54" s="1442"/>
      <c r="J54" s="1442"/>
      <c r="K54" s="1442" t="s">
        <v>812</v>
      </c>
      <c r="L54" s="1442" t="s">
        <v>761</v>
      </c>
      <c r="M54" s="1442" t="s">
        <v>762</v>
      </c>
      <c r="N54" s="1442" t="s">
        <v>813</v>
      </c>
      <c r="O54" s="1442" t="s">
        <v>808</v>
      </c>
      <c r="P54" s="1442" t="s">
        <v>765</v>
      </c>
      <c r="Q54" s="1442"/>
      <c r="R54" s="1442"/>
      <c r="S54" s="1442"/>
      <c r="T54" s="1442"/>
      <c r="U54" s="1442"/>
    </row>
    <row r="55" spans="1:21" ht="37.5" customHeight="1">
      <c r="A55" s="1446"/>
      <c r="B55" s="1450"/>
      <c r="C55" s="1448"/>
      <c r="D55" s="1448"/>
      <c r="E55" s="1442"/>
      <c r="F55" s="1449"/>
      <c r="G55" s="679" t="s">
        <v>769</v>
      </c>
      <c r="H55" s="679" t="s">
        <v>814</v>
      </c>
      <c r="I55" s="679" t="s">
        <v>770</v>
      </c>
      <c r="J55" s="691" t="s">
        <v>771</v>
      </c>
      <c r="K55" s="1442"/>
      <c r="L55" s="1442"/>
      <c r="M55" s="1442"/>
      <c r="N55" s="1442"/>
      <c r="O55" s="1442"/>
      <c r="P55" s="679" t="s">
        <v>799</v>
      </c>
      <c r="Q55" s="679" t="s">
        <v>800</v>
      </c>
      <c r="R55" s="679" t="s">
        <v>801</v>
      </c>
      <c r="S55" s="679" t="s">
        <v>802</v>
      </c>
      <c r="T55" s="679" t="s">
        <v>803</v>
      </c>
      <c r="U55" s="679" t="s">
        <v>804</v>
      </c>
    </row>
    <row r="56" spans="1:21">
      <c r="A56" s="698"/>
      <c r="B56" s="504" t="s">
        <v>727</v>
      </c>
      <c r="C56" s="682"/>
      <c r="D56" s="682"/>
      <c r="E56" s="682"/>
      <c r="F56" s="682"/>
      <c r="G56" s="602"/>
      <c r="H56" s="602"/>
      <c r="I56" s="602"/>
      <c r="J56" s="602"/>
      <c r="K56" s="602" t="e">
        <f>H56/G56</f>
        <v>#DIV/0!</v>
      </c>
      <c r="L56" s="602" t="e">
        <f>I56/G56</f>
        <v>#DIV/0!</v>
      </c>
      <c r="M56" s="602" t="e">
        <f>J56/G56</f>
        <v>#DIV/0!</v>
      </c>
      <c r="N56" s="602"/>
      <c r="O56" s="602"/>
      <c r="P56" s="602" t="e">
        <f t="shared" ref="P56:P65" si="30">N56/C56</f>
        <v>#DIV/0!</v>
      </c>
      <c r="Q56" s="696" t="e">
        <f t="shared" ref="Q56:Q65" si="31">O56/C56</f>
        <v>#DIV/0!</v>
      </c>
      <c r="R56" s="696" t="e">
        <f t="shared" ref="R56:R65" si="32">N56/(D56+E56)</f>
        <v>#DIV/0!</v>
      </c>
      <c r="S56" s="696" t="e">
        <f t="shared" ref="S56:S65" si="33">O56/(D56+E56)</f>
        <v>#DIV/0!</v>
      </c>
      <c r="T56" s="696" t="e">
        <f t="shared" ref="T56:T65" si="34">N56/F56</f>
        <v>#DIV/0!</v>
      </c>
      <c r="U56" s="696" t="e">
        <f t="shared" ref="U56:U65" si="35">O56/F56</f>
        <v>#DIV/0!</v>
      </c>
    </row>
    <row r="57" spans="1:21">
      <c r="A57" s="698"/>
      <c r="B57" s="504" t="s">
        <v>727</v>
      </c>
      <c r="C57" s="682"/>
      <c r="D57" s="682"/>
      <c r="E57" s="682"/>
      <c r="F57" s="682"/>
      <c r="G57" s="602"/>
      <c r="H57" s="602"/>
      <c r="I57" s="602"/>
      <c r="J57" s="602"/>
      <c r="K57" s="602" t="e">
        <f t="shared" ref="K57:K65" si="36">H57/G57</f>
        <v>#DIV/0!</v>
      </c>
      <c r="L57" s="602" t="e">
        <f t="shared" ref="L57:L65" si="37">I57/G57</f>
        <v>#DIV/0!</v>
      </c>
      <c r="M57" s="602" t="e">
        <f t="shared" ref="M57:M65" si="38">J57/G57</f>
        <v>#DIV/0!</v>
      </c>
      <c r="N57" s="602"/>
      <c r="O57" s="602"/>
      <c r="P57" s="602" t="e">
        <f t="shared" si="30"/>
        <v>#DIV/0!</v>
      </c>
      <c r="Q57" s="696" t="e">
        <f t="shared" si="31"/>
        <v>#DIV/0!</v>
      </c>
      <c r="R57" s="696" t="e">
        <f t="shared" si="32"/>
        <v>#DIV/0!</v>
      </c>
      <c r="S57" s="696" t="e">
        <f t="shared" si="33"/>
        <v>#DIV/0!</v>
      </c>
      <c r="T57" s="696" t="e">
        <f t="shared" si="34"/>
        <v>#DIV/0!</v>
      </c>
      <c r="U57" s="696" t="e">
        <f t="shared" si="35"/>
        <v>#DIV/0!</v>
      </c>
    </row>
    <row r="58" spans="1:21">
      <c r="A58" s="698"/>
      <c r="B58" s="504" t="s">
        <v>727</v>
      </c>
      <c r="C58" s="682"/>
      <c r="D58" s="682"/>
      <c r="E58" s="682"/>
      <c r="F58" s="682"/>
      <c r="G58" s="602"/>
      <c r="H58" s="602"/>
      <c r="I58" s="602"/>
      <c r="J58" s="602"/>
      <c r="K58" s="602" t="e">
        <f t="shared" si="36"/>
        <v>#DIV/0!</v>
      </c>
      <c r="L58" s="602" t="e">
        <f t="shared" si="37"/>
        <v>#DIV/0!</v>
      </c>
      <c r="M58" s="602" t="e">
        <f t="shared" si="38"/>
        <v>#DIV/0!</v>
      </c>
      <c r="N58" s="602"/>
      <c r="O58" s="602"/>
      <c r="P58" s="602" t="e">
        <f t="shared" si="30"/>
        <v>#DIV/0!</v>
      </c>
      <c r="Q58" s="696" t="e">
        <f t="shared" si="31"/>
        <v>#DIV/0!</v>
      </c>
      <c r="R58" s="696" t="e">
        <f t="shared" si="32"/>
        <v>#DIV/0!</v>
      </c>
      <c r="S58" s="696" t="e">
        <f t="shared" si="33"/>
        <v>#DIV/0!</v>
      </c>
      <c r="T58" s="696" t="e">
        <f t="shared" si="34"/>
        <v>#DIV/0!</v>
      </c>
      <c r="U58" s="696" t="e">
        <f t="shared" si="35"/>
        <v>#DIV/0!</v>
      </c>
    </row>
    <row r="59" spans="1:21">
      <c r="A59" s="698"/>
      <c r="B59" s="504" t="s">
        <v>727</v>
      </c>
      <c r="C59" s="682"/>
      <c r="D59" s="682"/>
      <c r="E59" s="682"/>
      <c r="F59" s="682"/>
      <c r="G59" s="602"/>
      <c r="H59" s="602"/>
      <c r="I59" s="602"/>
      <c r="J59" s="602"/>
      <c r="K59" s="602" t="e">
        <f t="shared" si="36"/>
        <v>#DIV/0!</v>
      </c>
      <c r="L59" s="602" t="e">
        <f t="shared" si="37"/>
        <v>#DIV/0!</v>
      </c>
      <c r="M59" s="602" t="e">
        <f t="shared" si="38"/>
        <v>#DIV/0!</v>
      </c>
      <c r="N59" s="602"/>
      <c r="O59" s="602"/>
      <c r="P59" s="602" t="e">
        <f t="shared" si="30"/>
        <v>#DIV/0!</v>
      </c>
      <c r="Q59" s="696" t="e">
        <f t="shared" si="31"/>
        <v>#DIV/0!</v>
      </c>
      <c r="R59" s="696" t="e">
        <f t="shared" si="32"/>
        <v>#DIV/0!</v>
      </c>
      <c r="S59" s="696" t="e">
        <f t="shared" si="33"/>
        <v>#DIV/0!</v>
      </c>
      <c r="T59" s="696" t="e">
        <f t="shared" si="34"/>
        <v>#DIV/0!</v>
      </c>
      <c r="U59" s="696" t="e">
        <f t="shared" si="35"/>
        <v>#DIV/0!</v>
      </c>
    </row>
    <row r="60" spans="1:21">
      <c r="A60" s="698"/>
      <c r="B60" s="504" t="s">
        <v>727</v>
      </c>
      <c r="C60" s="682"/>
      <c r="D60" s="682"/>
      <c r="E60" s="682"/>
      <c r="F60" s="682"/>
      <c r="G60" s="602"/>
      <c r="H60" s="602"/>
      <c r="I60" s="602"/>
      <c r="J60" s="602"/>
      <c r="K60" s="602" t="e">
        <f t="shared" si="36"/>
        <v>#DIV/0!</v>
      </c>
      <c r="L60" s="602" t="e">
        <f t="shared" si="37"/>
        <v>#DIV/0!</v>
      </c>
      <c r="M60" s="602" t="e">
        <f t="shared" si="38"/>
        <v>#DIV/0!</v>
      </c>
      <c r="N60" s="602"/>
      <c r="O60" s="602"/>
      <c r="P60" s="602" t="e">
        <f t="shared" si="30"/>
        <v>#DIV/0!</v>
      </c>
      <c r="Q60" s="696" t="e">
        <f t="shared" si="31"/>
        <v>#DIV/0!</v>
      </c>
      <c r="R60" s="696" t="e">
        <f t="shared" si="32"/>
        <v>#DIV/0!</v>
      </c>
      <c r="S60" s="696" t="e">
        <f t="shared" si="33"/>
        <v>#DIV/0!</v>
      </c>
      <c r="T60" s="696" t="e">
        <f t="shared" si="34"/>
        <v>#DIV/0!</v>
      </c>
      <c r="U60" s="696" t="e">
        <f t="shared" si="35"/>
        <v>#DIV/0!</v>
      </c>
    </row>
    <row r="61" spans="1:21">
      <c r="A61" s="698"/>
      <c r="B61" s="504" t="s">
        <v>727</v>
      </c>
      <c r="C61" s="682"/>
      <c r="D61" s="682"/>
      <c r="E61" s="682"/>
      <c r="F61" s="682"/>
      <c r="G61" s="602"/>
      <c r="H61" s="602"/>
      <c r="I61" s="602"/>
      <c r="J61" s="602"/>
      <c r="K61" s="602" t="e">
        <f t="shared" si="36"/>
        <v>#DIV/0!</v>
      </c>
      <c r="L61" s="602" t="e">
        <f t="shared" si="37"/>
        <v>#DIV/0!</v>
      </c>
      <c r="M61" s="602" t="e">
        <f t="shared" si="38"/>
        <v>#DIV/0!</v>
      </c>
      <c r="N61" s="602"/>
      <c r="O61" s="602"/>
      <c r="P61" s="602" t="e">
        <f t="shared" si="30"/>
        <v>#DIV/0!</v>
      </c>
      <c r="Q61" s="696" t="e">
        <f t="shared" si="31"/>
        <v>#DIV/0!</v>
      </c>
      <c r="R61" s="696" t="e">
        <f t="shared" si="32"/>
        <v>#DIV/0!</v>
      </c>
      <c r="S61" s="696" t="e">
        <f t="shared" si="33"/>
        <v>#DIV/0!</v>
      </c>
      <c r="T61" s="696" t="e">
        <f t="shared" si="34"/>
        <v>#DIV/0!</v>
      </c>
      <c r="U61" s="696" t="e">
        <f t="shared" si="35"/>
        <v>#DIV/0!</v>
      </c>
    </row>
    <row r="62" spans="1:21">
      <c r="A62" s="698"/>
      <c r="B62" s="504" t="s">
        <v>727</v>
      </c>
      <c r="C62" s="682"/>
      <c r="D62" s="682"/>
      <c r="E62" s="682"/>
      <c r="F62" s="682"/>
      <c r="G62" s="602"/>
      <c r="H62" s="602"/>
      <c r="I62" s="602"/>
      <c r="J62" s="602"/>
      <c r="K62" s="602" t="e">
        <f t="shared" si="36"/>
        <v>#DIV/0!</v>
      </c>
      <c r="L62" s="602" t="e">
        <f t="shared" si="37"/>
        <v>#DIV/0!</v>
      </c>
      <c r="M62" s="602" t="e">
        <f t="shared" si="38"/>
        <v>#DIV/0!</v>
      </c>
      <c r="N62" s="602"/>
      <c r="O62" s="602"/>
      <c r="P62" s="602" t="e">
        <f t="shared" si="30"/>
        <v>#DIV/0!</v>
      </c>
      <c r="Q62" s="696" t="e">
        <f t="shared" si="31"/>
        <v>#DIV/0!</v>
      </c>
      <c r="R62" s="696" t="e">
        <f t="shared" si="32"/>
        <v>#DIV/0!</v>
      </c>
      <c r="S62" s="696" t="e">
        <f t="shared" si="33"/>
        <v>#DIV/0!</v>
      </c>
      <c r="T62" s="696" t="e">
        <f t="shared" si="34"/>
        <v>#DIV/0!</v>
      </c>
      <c r="U62" s="696" t="e">
        <f t="shared" si="35"/>
        <v>#DIV/0!</v>
      </c>
    </row>
    <row r="63" spans="1:21">
      <c r="A63" s="698"/>
      <c r="B63" s="504" t="s">
        <v>727</v>
      </c>
      <c r="C63" s="682"/>
      <c r="D63" s="682"/>
      <c r="E63" s="682"/>
      <c r="F63" s="682"/>
      <c r="G63" s="602"/>
      <c r="H63" s="602"/>
      <c r="I63" s="602"/>
      <c r="J63" s="602"/>
      <c r="K63" s="602" t="e">
        <f t="shared" si="36"/>
        <v>#DIV/0!</v>
      </c>
      <c r="L63" s="602" t="e">
        <f t="shared" si="37"/>
        <v>#DIV/0!</v>
      </c>
      <c r="M63" s="602" t="e">
        <f t="shared" si="38"/>
        <v>#DIV/0!</v>
      </c>
      <c r="N63" s="602"/>
      <c r="O63" s="602"/>
      <c r="P63" s="602" t="e">
        <f t="shared" si="30"/>
        <v>#DIV/0!</v>
      </c>
      <c r="Q63" s="696" t="e">
        <f t="shared" si="31"/>
        <v>#DIV/0!</v>
      </c>
      <c r="R63" s="696" t="e">
        <f t="shared" si="32"/>
        <v>#DIV/0!</v>
      </c>
      <c r="S63" s="696" t="e">
        <f t="shared" si="33"/>
        <v>#DIV/0!</v>
      </c>
      <c r="T63" s="696" t="e">
        <f t="shared" si="34"/>
        <v>#DIV/0!</v>
      </c>
      <c r="U63" s="696" t="e">
        <f t="shared" si="35"/>
        <v>#DIV/0!</v>
      </c>
    </row>
    <row r="64" spans="1:21">
      <c r="A64" s="698"/>
      <c r="B64" s="504" t="s">
        <v>727</v>
      </c>
      <c r="C64" s="682"/>
      <c r="D64" s="682"/>
      <c r="E64" s="682"/>
      <c r="F64" s="682"/>
      <c r="G64" s="602"/>
      <c r="H64" s="602"/>
      <c r="I64" s="602"/>
      <c r="J64" s="602"/>
      <c r="K64" s="602" t="e">
        <f t="shared" si="36"/>
        <v>#DIV/0!</v>
      </c>
      <c r="L64" s="602" t="e">
        <f t="shared" si="37"/>
        <v>#DIV/0!</v>
      </c>
      <c r="M64" s="602" t="e">
        <f t="shared" si="38"/>
        <v>#DIV/0!</v>
      </c>
      <c r="N64" s="602"/>
      <c r="O64" s="602"/>
      <c r="P64" s="602" t="e">
        <f t="shared" si="30"/>
        <v>#DIV/0!</v>
      </c>
      <c r="Q64" s="696" t="e">
        <f t="shared" si="31"/>
        <v>#DIV/0!</v>
      </c>
      <c r="R64" s="696" t="e">
        <f t="shared" si="32"/>
        <v>#DIV/0!</v>
      </c>
      <c r="S64" s="696" t="e">
        <f t="shared" si="33"/>
        <v>#DIV/0!</v>
      </c>
      <c r="T64" s="696" t="e">
        <f t="shared" si="34"/>
        <v>#DIV/0!</v>
      </c>
      <c r="U64" s="696" t="e">
        <f t="shared" si="35"/>
        <v>#DIV/0!</v>
      </c>
    </row>
    <row r="65" spans="1:21" ht="15" customHeight="1">
      <c r="A65" s="606"/>
      <c r="B65" s="596" t="s">
        <v>809</v>
      </c>
      <c r="C65" s="686">
        <f t="shared" ref="C65:O65" si="39">SUM(C56:C64)</f>
        <v>0</v>
      </c>
      <c r="D65" s="686">
        <f t="shared" si="39"/>
        <v>0</v>
      </c>
      <c r="E65" s="686">
        <f t="shared" si="39"/>
        <v>0</v>
      </c>
      <c r="F65" s="686">
        <f t="shared" si="39"/>
        <v>0</v>
      </c>
      <c r="G65" s="593">
        <f t="shared" si="39"/>
        <v>0</v>
      </c>
      <c r="H65" s="593">
        <f t="shared" si="39"/>
        <v>0</v>
      </c>
      <c r="I65" s="593">
        <f t="shared" si="39"/>
        <v>0</v>
      </c>
      <c r="J65" s="593">
        <f t="shared" si="39"/>
        <v>0</v>
      </c>
      <c r="K65" s="593" t="e">
        <f t="shared" si="36"/>
        <v>#DIV/0!</v>
      </c>
      <c r="L65" s="593" t="e">
        <f t="shared" si="37"/>
        <v>#DIV/0!</v>
      </c>
      <c r="M65" s="593" t="e">
        <f t="shared" si="38"/>
        <v>#DIV/0!</v>
      </c>
      <c r="N65" s="593">
        <f t="shared" si="39"/>
        <v>0</v>
      </c>
      <c r="O65" s="593">
        <f t="shared" si="39"/>
        <v>0</v>
      </c>
      <c r="P65" s="593" t="e">
        <f t="shared" si="30"/>
        <v>#DIV/0!</v>
      </c>
      <c r="Q65" s="593" t="e">
        <f t="shared" si="31"/>
        <v>#DIV/0!</v>
      </c>
      <c r="R65" s="593" t="e">
        <f t="shared" si="32"/>
        <v>#DIV/0!</v>
      </c>
      <c r="S65" s="593" t="e">
        <f t="shared" si="33"/>
        <v>#DIV/0!</v>
      </c>
      <c r="T65" s="593" t="e">
        <f t="shared" si="34"/>
        <v>#DIV/0!</v>
      </c>
      <c r="U65" s="593" t="e">
        <f t="shared" si="35"/>
        <v>#DIV/0!</v>
      </c>
    </row>
    <row r="66" spans="1:21" ht="30" customHeight="1">
      <c r="A66" s="1446" t="s">
        <v>815</v>
      </c>
      <c r="B66" s="1447" t="s">
        <v>729</v>
      </c>
      <c r="C66" s="1448" t="s">
        <v>792</v>
      </c>
      <c r="D66" s="1448" t="s">
        <v>816</v>
      </c>
      <c r="E66" s="1449" t="s">
        <v>794</v>
      </c>
      <c r="F66" s="1442" t="s">
        <v>759</v>
      </c>
      <c r="G66" s="1442"/>
      <c r="H66" s="1442"/>
      <c r="I66" s="1442" t="s">
        <v>761</v>
      </c>
      <c r="J66" s="1442" t="s">
        <v>762</v>
      </c>
      <c r="K66" s="1444"/>
      <c r="L66" s="1444"/>
      <c r="M66" s="1445"/>
      <c r="N66" s="1442" t="s">
        <v>817</v>
      </c>
      <c r="O66" s="1442" t="s">
        <v>808</v>
      </c>
      <c r="P66" s="1442" t="s">
        <v>765</v>
      </c>
      <c r="Q66" s="1442"/>
      <c r="R66" s="1442"/>
      <c r="S66" s="1442"/>
      <c r="T66" s="1442"/>
      <c r="U66" s="1442"/>
    </row>
    <row r="67" spans="1:21" ht="42.75" customHeight="1">
      <c r="A67" s="1446"/>
      <c r="B67" s="1447"/>
      <c r="C67" s="1448"/>
      <c r="D67" s="1448"/>
      <c r="E67" s="1449"/>
      <c r="F67" s="679" t="s">
        <v>769</v>
      </c>
      <c r="G67" s="679" t="s">
        <v>770</v>
      </c>
      <c r="H67" s="691" t="s">
        <v>771</v>
      </c>
      <c r="I67" s="1442"/>
      <c r="J67" s="1442"/>
      <c r="K67" s="1444"/>
      <c r="L67" s="1444"/>
      <c r="M67" s="1445"/>
      <c r="N67" s="1442"/>
      <c r="O67" s="1442"/>
      <c r="P67" s="679" t="s">
        <v>799</v>
      </c>
      <c r="Q67" s="679" t="s">
        <v>800</v>
      </c>
      <c r="R67" s="679" t="s">
        <v>801</v>
      </c>
      <c r="S67" s="679" t="s">
        <v>802</v>
      </c>
      <c r="T67" s="679" t="s">
        <v>803</v>
      </c>
      <c r="U67" s="679" t="s">
        <v>804</v>
      </c>
    </row>
    <row r="68" spans="1:21" ht="16.5" customHeight="1">
      <c r="A68" s="698"/>
      <c r="B68" s="504" t="s">
        <v>818</v>
      </c>
      <c r="C68" s="682"/>
      <c r="D68" s="682"/>
      <c r="E68" s="682"/>
      <c r="F68" s="602"/>
      <c r="G68" s="623"/>
      <c r="H68" s="623"/>
      <c r="I68" s="623" t="e">
        <f>G68/F68</f>
        <v>#DIV/0!</v>
      </c>
      <c r="J68" s="623" t="e">
        <f>H68/F68</f>
        <v>#DIV/0!</v>
      </c>
      <c r="K68" s="623"/>
      <c r="L68" s="623"/>
      <c r="M68" s="623"/>
      <c r="N68" s="696"/>
      <c r="O68" s="696"/>
      <c r="P68" s="696" t="e">
        <f t="shared" ref="P68:P79" si="40">N68/C68</f>
        <v>#DIV/0!</v>
      </c>
      <c r="Q68" s="696" t="e">
        <f t="shared" ref="Q68:Q79" si="41">O68/C68</f>
        <v>#DIV/0!</v>
      </c>
      <c r="R68" s="696" t="e">
        <f t="shared" ref="R68:R79" si="42">N68/D68</f>
        <v>#DIV/0!</v>
      </c>
      <c r="S68" s="696" t="e">
        <f t="shared" ref="S68:S79" si="43">O68/D68</f>
        <v>#DIV/0!</v>
      </c>
      <c r="T68" s="696" t="e">
        <f t="shared" ref="T68:T79" si="44">N68/E68</f>
        <v>#DIV/0!</v>
      </c>
      <c r="U68" s="696" t="e">
        <f t="shared" ref="U68:U79" si="45">O68/E68</f>
        <v>#DIV/0!</v>
      </c>
    </row>
    <row r="69" spans="1:21">
      <c r="A69" s="698"/>
      <c r="B69" s="504" t="s">
        <v>818</v>
      </c>
      <c r="C69" s="682"/>
      <c r="D69" s="682"/>
      <c r="E69" s="682"/>
      <c r="F69" s="602"/>
      <c r="G69" s="623"/>
      <c r="H69" s="623"/>
      <c r="I69" s="623" t="e">
        <f t="shared" ref="I69:I79" si="46">G69/F69</f>
        <v>#DIV/0!</v>
      </c>
      <c r="J69" s="623" t="e">
        <f t="shared" ref="J69:J79" si="47">H69/F69</f>
        <v>#DIV/0!</v>
      </c>
      <c r="K69" s="623"/>
      <c r="L69" s="623"/>
      <c r="M69" s="623"/>
      <c r="N69" s="696"/>
      <c r="O69" s="696"/>
      <c r="P69" s="696" t="e">
        <f t="shared" si="40"/>
        <v>#DIV/0!</v>
      </c>
      <c r="Q69" s="696" t="e">
        <f t="shared" si="41"/>
        <v>#DIV/0!</v>
      </c>
      <c r="R69" s="696" t="e">
        <f t="shared" si="42"/>
        <v>#DIV/0!</v>
      </c>
      <c r="S69" s="696" t="e">
        <f t="shared" si="43"/>
        <v>#DIV/0!</v>
      </c>
      <c r="T69" s="696" t="e">
        <f t="shared" si="44"/>
        <v>#DIV/0!</v>
      </c>
      <c r="U69" s="696" t="e">
        <f t="shared" si="45"/>
        <v>#DIV/0!</v>
      </c>
    </row>
    <row r="70" spans="1:21" ht="13.5" customHeight="1">
      <c r="A70" s="698"/>
      <c r="B70" s="504" t="s">
        <v>818</v>
      </c>
      <c r="C70" s="682"/>
      <c r="D70" s="682"/>
      <c r="E70" s="682"/>
      <c r="F70" s="602"/>
      <c r="G70" s="623"/>
      <c r="H70" s="623"/>
      <c r="I70" s="623" t="e">
        <f t="shared" si="46"/>
        <v>#DIV/0!</v>
      </c>
      <c r="J70" s="623" t="e">
        <f t="shared" si="47"/>
        <v>#DIV/0!</v>
      </c>
      <c r="K70" s="623"/>
      <c r="L70" s="623"/>
      <c r="M70" s="623"/>
      <c r="N70" s="696"/>
      <c r="O70" s="696"/>
      <c r="P70" s="696" t="e">
        <f t="shared" si="40"/>
        <v>#DIV/0!</v>
      </c>
      <c r="Q70" s="696" t="e">
        <f t="shared" si="41"/>
        <v>#DIV/0!</v>
      </c>
      <c r="R70" s="696" t="e">
        <f t="shared" si="42"/>
        <v>#DIV/0!</v>
      </c>
      <c r="S70" s="696" t="e">
        <f t="shared" si="43"/>
        <v>#DIV/0!</v>
      </c>
      <c r="T70" s="696" t="e">
        <f t="shared" si="44"/>
        <v>#DIV/0!</v>
      </c>
      <c r="U70" s="696" t="e">
        <f t="shared" si="45"/>
        <v>#DIV/0!</v>
      </c>
    </row>
    <row r="71" spans="1:21">
      <c r="A71" s="698"/>
      <c r="B71" s="504" t="s">
        <v>818</v>
      </c>
      <c r="C71" s="682"/>
      <c r="D71" s="682"/>
      <c r="E71" s="682"/>
      <c r="F71" s="602"/>
      <c r="G71" s="623"/>
      <c r="H71" s="623"/>
      <c r="I71" s="623" t="e">
        <f t="shared" si="46"/>
        <v>#DIV/0!</v>
      </c>
      <c r="J71" s="623" t="e">
        <f t="shared" si="47"/>
        <v>#DIV/0!</v>
      </c>
      <c r="K71" s="623"/>
      <c r="L71" s="623"/>
      <c r="M71" s="623"/>
      <c r="N71" s="696"/>
      <c r="O71" s="696"/>
      <c r="P71" s="696" t="e">
        <f t="shared" si="40"/>
        <v>#DIV/0!</v>
      </c>
      <c r="Q71" s="696" t="e">
        <f t="shared" si="41"/>
        <v>#DIV/0!</v>
      </c>
      <c r="R71" s="696" t="e">
        <f t="shared" si="42"/>
        <v>#DIV/0!</v>
      </c>
      <c r="S71" s="696" t="e">
        <f t="shared" si="43"/>
        <v>#DIV/0!</v>
      </c>
      <c r="T71" s="696" t="e">
        <f t="shared" si="44"/>
        <v>#DIV/0!</v>
      </c>
      <c r="U71" s="696" t="e">
        <f t="shared" si="45"/>
        <v>#DIV/0!</v>
      </c>
    </row>
    <row r="72" spans="1:21" ht="13.5" customHeight="1">
      <c r="A72" s="698"/>
      <c r="B72" s="504" t="s">
        <v>818</v>
      </c>
      <c r="C72" s="682"/>
      <c r="D72" s="682"/>
      <c r="E72" s="682"/>
      <c r="F72" s="602"/>
      <c r="G72" s="623"/>
      <c r="H72" s="623"/>
      <c r="I72" s="623" t="e">
        <f t="shared" si="46"/>
        <v>#DIV/0!</v>
      </c>
      <c r="J72" s="623" t="e">
        <f t="shared" si="47"/>
        <v>#DIV/0!</v>
      </c>
      <c r="K72" s="623"/>
      <c r="L72" s="623"/>
      <c r="M72" s="623"/>
      <c r="N72" s="696"/>
      <c r="O72" s="696"/>
      <c r="P72" s="696" t="e">
        <f t="shared" si="40"/>
        <v>#DIV/0!</v>
      </c>
      <c r="Q72" s="696" t="e">
        <f t="shared" si="41"/>
        <v>#DIV/0!</v>
      </c>
      <c r="R72" s="696" t="e">
        <f t="shared" si="42"/>
        <v>#DIV/0!</v>
      </c>
      <c r="S72" s="696" t="e">
        <f t="shared" si="43"/>
        <v>#DIV/0!</v>
      </c>
      <c r="T72" s="696" t="e">
        <f t="shared" si="44"/>
        <v>#DIV/0!</v>
      </c>
      <c r="U72" s="696" t="e">
        <f t="shared" si="45"/>
        <v>#DIV/0!</v>
      </c>
    </row>
    <row r="73" spans="1:21">
      <c r="A73" s="698"/>
      <c r="B73" s="504" t="s">
        <v>818</v>
      </c>
      <c r="C73" s="682"/>
      <c r="D73" s="682"/>
      <c r="E73" s="682"/>
      <c r="F73" s="602"/>
      <c r="G73" s="623"/>
      <c r="H73" s="623"/>
      <c r="I73" s="623" t="e">
        <f t="shared" si="46"/>
        <v>#DIV/0!</v>
      </c>
      <c r="J73" s="623" t="e">
        <f t="shared" si="47"/>
        <v>#DIV/0!</v>
      </c>
      <c r="K73" s="623"/>
      <c r="L73" s="623"/>
      <c r="M73" s="623"/>
      <c r="N73" s="696"/>
      <c r="O73" s="696"/>
      <c r="P73" s="696" t="e">
        <f t="shared" si="40"/>
        <v>#DIV/0!</v>
      </c>
      <c r="Q73" s="696" t="e">
        <f t="shared" si="41"/>
        <v>#DIV/0!</v>
      </c>
      <c r="R73" s="696" t="e">
        <f t="shared" si="42"/>
        <v>#DIV/0!</v>
      </c>
      <c r="S73" s="696" t="e">
        <f t="shared" si="43"/>
        <v>#DIV/0!</v>
      </c>
      <c r="T73" s="696" t="e">
        <f t="shared" si="44"/>
        <v>#DIV/0!</v>
      </c>
      <c r="U73" s="696" t="e">
        <f t="shared" si="45"/>
        <v>#DIV/0!</v>
      </c>
    </row>
    <row r="74" spans="1:21" ht="15.75" customHeight="1">
      <c r="A74" s="698"/>
      <c r="B74" s="504" t="s">
        <v>818</v>
      </c>
      <c r="C74" s="682"/>
      <c r="D74" s="682"/>
      <c r="E74" s="682"/>
      <c r="F74" s="602"/>
      <c r="G74" s="623"/>
      <c r="H74" s="623"/>
      <c r="I74" s="623" t="e">
        <f t="shared" si="46"/>
        <v>#DIV/0!</v>
      </c>
      <c r="J74" s="623" t="e">
        <f t="shared" si="47"/>
        <v>#DIV/0!</v>
      </c>
      <c r="K74" s="623"/>
      <c r="L74" s="623"/>
      <c r="M74" s="623"/>
      <c r="N74" s="696"/>
      <c r="O74" s="696"/>
      <c r="P74" s="696" t="e">
        <f t="shared" si="40"/>
        <v>#DIV/0!</v>
      </c>
      <c r="Q74" s="696" t="e">
        <f t="shared" si="41"/>
        <v>#DIV/0!</v>
      </c>
      <c r="R74" s="696" t="e">
        <f t="shared" si="42"/>
        <v>#DIV/0!</v>
      </c>
      <c r="S74" s="696" t="e">
        <f t="shared" si="43"/>
        <v>#DIV/0!</v>
      </c>
      <c r="T74" s="696" t="e">
        <f t="shared" si="44"/>
        <v>#DIV/0!</v>
      </c>
      <c r="U74" s="696" t="e">
        <f t="shared" si="45"/>
        <v>#DIV/0!</v>
      </c>
    </row>
    <row r="75" spans="1:21" ht="13.5" customHeight="1">
      <c r="A75" s="698"/>
      <c r="B75" s="504" t="s">
        <v>818</v>
      </c>
      <c r="C75" s="682"/>
      <c r="D75" s="682"/>
      <c r="E75" s="682"/>
      <c r="F75" s="602"/>
      <c r="G75" s="623"/>
      <c r="H75" s="623"/>
      <c r="I75" s="623" t="e">
        <f t="shared" si="46"/>
        <v>#DIV/0!</v>
      </c>
      <c r="J75" s="623" t="e">
        <f t="shared" si="47"/>
        <v>#DIV/0!</v>
      </c>
      <c r="K75" s="623"/>
      <c r="L75" s="623"/>
      <c r="M75" s="623"/>
      <c r="N75" s="696"/>
      <c r="O75" s="696"/>
      <c r="P75" s="696" t="e">
        <f t="shared" si="40"/>
        <v>#DIV/0!</v>
      </c>
      <c r="Q75" s="696" t="e">
        <f t="shared" si="41"/>
        <v>#DIV/0!</v>
      </c>
      <c r="R75" s="696" t="e">
        <f t="shared" si="42"/>
        <v>#DIV/0!</v>
      </c>
      <c r="S75" s="696" t="e">
        <f t="shared" si="43"/>
        <v>#DIV/0!</v>
      </c>
      <c r="T75" s="696" t="e">
        <f t="shared" si="44"/>
        <v>#DIV/0!</v>
      </c>
      <c r="U75" s="696" t="e">
        <f t="shared" si="45"/>
        <v>#DIV/0!</v>
      </c>
    </row>
    <row r="76" spans="1:21" ht="14.25" customHeight="1">
      <c r="A76" s="698"/>
      <c r="B76" s="504" t="s">
        <v>818</v>
      </c>
      <c r="C76" s="682"/>
      <c r="D76" s="682"/>
      <c r="E76" s="682"/>
      <c r="F76" s="602"/>
      <c r="G76" s="623"/>
      <c r="H76" s="623"/>
      <c r="I76" s="623" t="e">
        <f t="shared" si="46"/>
        <v>#DIV/0!</v>
      </c>
      <c r="J76" s="623" t="e">
        <f t="shared" si="47"/>
        <v>#DIV/0!</v>
      </c>
      <c r="K76" s="623"/>
      <c r="L76" s="623"/>
      <c r="M76" s="623"/>
      <c r="N76" s="696"/>
      <c r="O76" s="696"/>
      <c r="P76" s="696" t="e">
        <f t="shared" si="40"/>
        <v>#DIV/0!</v>
      </c>
      <c r="Q76" s="696" t="e">
        <f t="shared" si="41"/>
        <v>#DIV/0!</v>
      </c>
      <c r="R76" s="696" t="e">
        <f t="shared" si="42"/>
        <v>#DIV/0!</v>
      </c>
      <c r="S76" s="696" t="e">
        <f t="shared" si="43"/>
        <v>#DIV/0!</v>
      </c>
      <c r="T76" s="696" t="e">
        <f t="shared" si="44"/>
        <v>#DIV/0!</v>
      </c>
      <c r="U76" s="696" t="e">
        <f t="shared" si="45"/>
        <v>#DIV/0!</v>
      </c>
    </row>
    <row r="77" spans="1:21" ht="15" customHeight="1">
      <c r="A77" s="698"/>
      <c r="B77" s="504" t="s">
        <v>818</v>
      </c>
      <c r="C77" s="682"/>
      <c r="D77" s="682"/>
      <c r="E77" s="682"/>
      <c r="F77" s="602"/>
      <c r="G77" s="623"/>
      <c r="H77" s="623"/>
      <c r="I77" s="623" t="e">
        <f t="shared" si="46"/>
        <v>#DIV/0!</v>
      </c>
      <c r="J77" s="623" t="e">
        <f t="shared" si="47"/>
        <v>#DIV/0!</v>
      </c>
      <c r="K77" s="623"/>
      <c r="L77" s="623"/>
      <c r="M77" s="623"/>
      <c r="N77" s="696"/>
      <c r="O77" s="696"/>
      <c r="P77" s="696" t="e">
        <f t="shared" si="40"/>
        <v>#DIV/0!</v>
      </c>
      <c r="Q77" s="696" t="e">
        <f t="shared" si="41"/>
        <v>#DIV/0!</v>
      </c>
      <c r="R77" s="696" t="e">
        <f t="shared" si="42"/>
        <v>#DIV/0!</v>
      </c>
      <c r="S77" s="696" t="e">
        <f t="shared" si="43"/>
        <v>#DIV/0!</v>
      </c>
      <c r="T77" s="696" t="e">
        <f t="shared" si="44"/>
        <v>#DIV/0!</v>
      </c>
      <c r="U77" s="696" t="e">
        <f t="shared" si="45"/>
        <v>#DIV/0!</v>
      </c>
    </row>
    <row r="78" spans="1:21" ht="16.5" customHeight="1">
      <c r="A78" s="698"/>
      <c r="B78" s="504" t="s">
        <v>818</v>
      </c>
      <c r="C78" s="682"/>
      <c r="D78" s="682"/>
      <c r="E78" s="682"/>
      <c r="F78" s="602"/>
      <c r="G78" s="623"/>
      <c r="H78" s="623"/>
      <c r="I78" s="623" t="e">
        <f t="shared" si="46"/>
        <v>#DIV/0!</v>
      </c>
      <c r="J78" s="623" t="e">
        <f t="shared" si="47"/>
        <v>#DIV/0!</v>
      </c>
      <c r="K78" s="623"/>
      <c r="L78" s="623"/>
      <c r="M78" s="623"/>
      <c r="N78" s="696"/>
      <c r="O78" s="696"/>
      <c r="P78" s="696" t="e">
        <f t="shared" si="40"/>
        <v>#DIV/0!</v>
      </c>
      <c r="Q78" s="696" t="e">
        <f t="shared" si="41"/>
        <v>#DIV/0!</v>
      </c>
      <c r="R78" s="696" t="e">
        <f t="shared" si="42"/>
        <v>#DIV/0!</v>
      </c>
      <c r="S78" s="696" t="e">
        <f t="shared" si="43"/>
        <v>#DIV/0!</v>
      </c>
      <c r="T78" s="696" t="e">
        <f t="shared" si="44"/>
        <v>#DIV/0!</v>
      </c>
      <c r="U78" s="696" t="e">
        <f t="shared" si="45"/>
        <v>#DIV/0!</v>
      </c>
    </row>
    <row r="79" spans="1:21" ht="15.75" customHeight="1">
      <c r="A79" s="606"/>
      <c r="B79" s="605" t="s">
        <v>27</v>
      </c>
      <c r="C79" s="591">
        <f t="shared" ref="C79:H79" si="48">SUM(C68:C78)</f>
        <v>0</v>
      </c>
      <c r="D79" s="591">
        <f t="shared" si="48"/>
        <v>0</v>
      </c>
      <c r="E79" s="591">
        <f t="shared" si="48"/>
        <v>0</v>
      </c>
      <c r="F79" s="593">
        <f t="shared" si="48"/>
        <v>0</v>
      </c>
      <c r="G79" s="593">
        <f t="shared" si="48"/>
        <v>0</v>
      </c>
      <c r="H79" s="593">
        <f t="shared" si="48"/>
        <v>0</v>
      </c>
      <c r="I79" s="695" t="e">
        <f t="shared" si="46"/>
        <v>#DIV/0!</v>
      </c>
      <c r="J79" s="695" t="e">
        <f t="shared" si="47"/>
        <v>#DIV/0!</v>
      </c>
      <c r="K79" s="602"/>
      <c r="L79" s="602"/>
      <c r="M79" s="602"/>
      <c r="N79" s="593">
        <f>SUM(N68:N78)</f>
        <v>0</v>
      </c>
      <c r="O79" s="593">
        <f>SUM(O68:O78)</f>
        <v>0</v>
      </c>
      <c r="P79" s="593" t="e">
        <f t="shared" si="40"/>
        <v>#DIV/0!</v>
      </c>
      <c r="Q79" s="593" t="e">
        <f t="shared" si="41"/>
        <v>#DIV/0!</v>
      </c>
      <c r="R79" s="593" t="e">
        <f t="shared" si="42"/>
        <v>#DIV/0!</v>
      </c>
      <c r="S79" s="593" t="e">
        <f t="shared" si="43"/>
        <v>#DIV/0!</v>
      </c>
      <c r="T79" s="593" t="e">
        <f t="shared" si="44"/>
        <v>#DIV/0!</v>
      </c>
      <c r="U79" s="593" t="e">
        <f t="shared" si="45"/>
        <v>#DIV/0!</v>
      </c>
    </row>
    <row r="80" spans="1:21" ht="45" customHeight="1">
      <c r="A80" s="582" t="s">
        <v>819</v>
      </c>
      <c r="B80" s="700" t="s">
        <v>820</v>
      </c>
      <c r="C80" s="701" t="s">
        <v>821</v>
      </c>
      <c r="D80" s="701" t="s">
        <v>821</v>
      </c>
      <c r="E80" s="701" t="s">
        <v>822</v>
      </c>
      <c r="F80" s="702"/>
      <c r="G80" s="702"/>
      <c r="H80" s="701" t="s">
        <v>823</v>
      </c>
      <c r="I80" s="606"/>
      <c r="J80" s="606"/>
      <c r="K80" s="606"/>
      <c r="L80" s="606"/>
      <c r="M80" s="606"/>
      <c r="N80" s="606"/>
      <c r="O80" s="606"/>
      <c r="P80" s="606"/>
      <c r="Q80" s="606"/>
      <c r="R80" s="606"/>
      <c r="S80" s="606"/>
      <c r="T80" s="606"/>
      <c r="U80" s="606"/>
    </row>
    <row r="81" spans="1:21">
      <c r="A81" s="606"/>
      <c r="B81" s="504" t="s">
        <v>824</v>
      </c>
      <c r="C81" s="682"/>
      <c r="D81" s="682"/>
      <c r="E81" s="592"/>
      <c r="F81" s="607"/>
      <c r="G81" s="606"/>
      <c r="H81" s="703"/>
      <c r="I81" s="606"/>
      <c r="J81" s="606"/>
      <c r="K81" s="606"/>
      <c r="L81" s="606"/>
      <c r="M81" s="606"/>
      <c r="N81" s="606"/>
      <c r="O81" s="606"/>
      <c r="P81" s="606"/>
      <c r="Q81" s="606"/>
      <c r="R81" s="606"/>
      <c r="S81" s="606"/>
      <c r="T81" s="606"/>
      <c r="U81" s="606"/>
    </row>
    <row r="82" spans="1:21">
      <c r="A82" s="606"/>
      <c r="B82" s="504" t="s">
        <v>824</v>
      </c>
      <c r="C82" s="682"/>
      <c r="D82" s="682"/>
      <c r="E82" s="592"/>
      <c r="F82" s="607"/>
      <c r="G82" s="606"/>
      <c r="H82" s="623"/>
      <c r="I82" s="606"/>
      <c r="J82" s="606"/>
      <c r="K82" s="606"/>
      <c r="L82" s="606"/>
      <c r="M82" s="606"/>
      <c r="N82" s="606"/>
      <c r="O82" s="606"/>
      <c r="P82" s="606"/>
      <c r="Q82" s="606"/>
      <c r="R82" s="606"/>
      <c r="S82" s="606"/>
      <c r="T82" s="606"/>
      <c r="U82" s="606"/>
    </row>
    <row r="83" spans="1:21">
      <c r="A83" s="606"/>
      <c r="B83" s="504" t="s">
        <v>824</v>
      </c>
      <c r="C83" s="682"/>
      <c r="D83" s="682"/>
      <c r="E83" s="592"/>
      <c r="F83" s="607"/>
      <c r="G83" s="606"/>
      <c r="H83" s="623"/>
      <c r="I83" s="606"/>
      <c r="J83" s="606"/>
      <c r="K83" s="606"/>
      <c r="L83" s="606"/>
      <c r="M83" s="606"/>
      <c r="N83" s="606"/>
      <c r="O83" s="606"/>
      <c r="P83" s="606"/>
      <c r="Q83" s="606"/>
      <c r="R83" s="606"/>
      <c r="S83" s="606"/>
      <c r="T83" s="606"/>
      <c r="U83" s="606"/>
    </row>
    <row r="84" spans="1:21">
      <c r="A84" s="606"/>
      <c r="B84" s="504" t="s">
        <v>824</v>
      </c>
      <c r="C84" s="682"/>
      <c r="D84" s="682"/>
      <c r="E84" s="592"/>
      <c r="F84" s="607"/>
      <c r="G84" s="606"/>
      <c r="H84" s="623"/>
      <c r="I84" s="606"/>
      <c r="J84" s="606"/>
      <c r="K84" s="606"/>
      <c r="L84" s="606"/>
      <c r="M84" s="606"/>
      <c r="N84" s="606"/>
      <c r="O84" s="606"/>
      <c r="P84" s="606"/>
      <c r="Q84" s="606"/>
      <c r="R84" s="606"/>
      <c r="S84" s="606"/>
      <c r="T84" s="606"/>
      <c r="U84" s="606"/>
    </row>
    <row r="85" spans="1:21">
      <c r="A85" s="606"/>
      <c r="B85" s="504" t="s">
        <v>824</v>
      </c>
      <c r="C85" s="682"/>
      <c r="D85" s="682"/>
      <c r="E85" s="592"/>
      <c r="F85" s="607"/>
      <c r="G85" s="606"/>
      <c r="H85" s="623"/>
      <c r="I85" s="606"/>
      <c r="J85" s="606"/>
      <c r="K85" s="606"/>
      <c r="L85" s="606"/>
      <c r="M85" s="606"/>
      <c r="N85" s="606"/>
      <c r="O85" s="606"/>
      <c r="P85" s="606"/>
      <c r="Q85" s="606"/>
      <c r="R85" s="606"/>
      <c r="S85" s="606"/>
      <c r="T85" s="606"/>
      <c r="U85" s="606"/>
    </row>
    <row r="86" spans="1:21">
      <c r="A86" s="606"/>
      <c r="B86" s="504" t="s">
        <v>824</v>
      </c>
      <c r="C86" s="682"/>
      <c r="D86" s="682"/>
      <c r="E86" s="592"/>
      <c r="F86" s="607"/>
      <c r="G86" s="606"/>
      <c r="H86" s="623"/>
      <c r="I86" s="606"/>
      <c r="J86" s="606"/>
      <c r="K86" s="606"/>
      <c r="L86" s="606"/>
      <c r="M86" s="606"/>
      <c r="N86" s="606"/>
      <c r="O86" s="606"/>
      <c r="P86" s="606"/>
      <c r="Q86" s="606"/>
      <c r="R86" s="606"/>
      <c r="S86" s="606"/>
      <c r="T86" s="606"/>
      <c r="U86" s="606"/>
    </row>
    <row r="87" spans="1:21">
      <c r="A87" s="606"/>
      <c r="B87" s="504" t="s">
        <v>824</v>
      </c>
      <c r="C87" s="682"/>
      <c r="D87" s="682"/>
      <c r="E87" s="592"/>
      <c r="F87" s="607"/>
      <c r="G87" s="606"/>
      <c r="H87" s="623"/>
      <c r="I87" s="606"/>
      <c r="J87" s="606"/>
      <c r="K87" s="606"/>
      <c r="L87" s="606"/>
      <c r="M87" s="606"/>
      <c r="N87" s="606"/>
      <c r="O87" s="606"/>
      <c r="P87" s="606"/>
      <c r="Q87" s="606"/>
      <c r="R87" s="606"/>
      <c r="S87" s="606"/>
      <c r="T87" s="606"/>
      <c r="U87" s="606"/>
    </row>
    <row r="88" spans="1:21">
      <c r="A88" s="606"/>
      <c r="B88" s="504" t="s">
        <v>824</v>
      </c>
      <c r="C88" s="682"/>
      <c r="D88" s="682"/>
      <c r="E88" s="592"/>
      <c r="F88" s="607"/>
      <c r="G88" s="606"/>
      <c r="H88" s="623"/>
      <c r="I88" s="606"/>
      <c r="J88" s="606"/>
      <c r="K88" s="606"/>
      <c r="L88" s="606"/>
      <c r="M88" s="606"/>
      <c r="N88" s="606"/>
      <c r="O88" s="606"/>
      <c r="P88" s="606"/>
      <c r="Q88" s="606"/>
      <c r="R88" s="606"/>
      <c r="S88" s="606"/>
      <c r="T88" s="606"/>
      <c r="U88" s="606"/>
    </row>
    <row r="89" spans="1:21">
      <c r="A89" s="606"/>
      <c r="B89" s="504" t="s">
        <v>824</v>
      </c>
      <c r="C89" s="693"/>
      <c r="D89" s="682"/>
      <c r="E89" s="592"/>
      <c r="F89" s="607"/>
      <c r="G89" s="606"/>
      <c r="H89" s="623"/>
      <c r="I89" s="606"/>
      <c r="J89" s="606"/>
      <c r="K89" s="606"/>
      <c r="L89" s="606"/>
      <c r="M89" s="606"/>
      <c r="N89" s="606"/>
      <c r="O89" s="606"/>
      <c r="P89" s="606"/>
      <c r="Q89" s="606"/>
      <c r="R89" s="606"/>
      <c r="S89" s="606"/>
      <c r="T89" s="606"/>
      <c r="U89" s="606"/>
    </row>
    <row r="90" spans="1:21">
      <c r="A90" s="606"/>
      <c r="B90" s="605" t="s">
        <v>27</v>
      </c>
      <c r="C90" s="686">
        <f>SUM(C81:C89)</f>
        <v>0</v>
      </c>
      <c r="D90" s="686">
        <f>SUM(D81:D89)</f>
        <v>0</v>
      </c>
      <c r="E90" s="686">
        <f>SUM(E81:E89)</f>
        <v>0</v>
      </c>
      <c r="F90" s="614"/>
      <c r="G90" s="614"/>
      <c r="H90" s="593">
        <f>SUM(H81:H89)</f>
        <v>0</v>
      </c>
      <c r="I90" s="614"/>
      <c r="J90" s="614"/>
      <c r="K90" s="614"/>
      <c r="L90" s="614"/>
      <c r="M90" s="614"/>
      <c r="N90" s="606"/>
      <c r="O90" s="606"/>
      <c r="P90" s="606"/>
      <c r="Q90" s="606"/>
      <c r="R90" s="606"/>
      <c r="S90" s="606"/>
      <c r="T90" s="606"/>
      <c r="U90" s="606"/>
    </row>
    <row r="91" spans="1:21" ht="44.25" customHeight="1">
      <c r="A91" s="582" t="s">
        <v>825</v>
      </c>
      <c r="B91" s="615" t="s">
        <v>826</v>
      </c>
      <c r="C91" s="701" t="s">
        <v>821</v>
      </c>
      <c r="D91" s="701" t="s">
        <v>821</v>
      </c>
      <c r="E91" s="701" t="s">
        <v>822</v>
      </c>
      <c r="F91" s="704"/>
      <c r="G91" s="704"/>
      <c r="H91" s="701" t="s">
        <v>823</v>
      </c>
      <c r="I91" s="606"/>
      <c r="J91" s="606"/>
      <c r="K91" s="606"/>
      <c r="L91" s="606"/>
      <c r="M91" s="606"/>
      <c r="N91" s="606"/>
      <c r="O91" s="606"/>
      <c r="P91" s="606"/>
      <c r="Q91" s="606"/>
      <c r="R91" s="606"/>
      <c r="S91" s="606"/>
      <c r="T91" s="606"/>
      <c r="U91" s="606"/>
    </row>
    <row r="92" spans="1:21">
      <c r="A92" s="606"/>
      <c r="B92" s="504" t="s">
        <v>824</v>
      </c>
      <c r="C92" s="682"/>
      <c r="D92" s="682"/>
      <c r="E92" s="592"/>
      <c r="F92" s="607"/>
      <c r="G92" s="606"/>
      <c r="H92" s="623"/>
      <c r="I92" s="606"/>
      <c r="J92" s="606"/>
      <c r="K92" s="606"/>
      <c r="L92" s="606"/>
      <c r="M92" s="606"/>
      <c r="N92" s="606"/>
      <c r="O92" s="606"/>
      <c r="P92" s="606"/>
      <c r="Q92" s="606"/>
      <c r="R92" s="606"/>
      <c r="S92" s="606"/>
      <c r="T92" s="606"/>
      <c r="U92" s="606"/>
    </row>
    <row r="93" spans="1:21">
      <c r="A93" s="606"/>
      <c r="B93" s="504" t="s">
        <v>824</v>
      </c>
      <c r="C93" s="682"/>
      <c r="D93" s="682"/>
      <c r="E93" s="592"/>
      <c r="F93" s="607"/>
      <c r="G93" s="606"/>
      <c r="H93" s="623"/>
      <c r="I93" s="606"/>
      <c r="J93" s="606"/>
      <c r="K93" s="606"/>
      <c r="L93" s="606"/>
      <c r="M93" s="606"/>
      <c r="N93" s="606"/>
      <c r="O93" s="606"/>
      <c r="P93" s="606"/>
      <c r="Q93" s="606"/>
      <c r="R93" s="606"/>
      <c r="S93" s="606"/>
      <c r="T93" s="606"/>
      <c r="U93" s="606"/>
    </row>
    <row r="94" spans="1:21">
      <c r="A94" s="606"/>
      <c r="B94" s="504" t="s">
        <v>824</v>
      </c>
      <c r="C94" s="682"/>
      <c r="D94" s="682"/>
      <c r="E94" s="592"/>
      <c r="F94" s="607"/>
      <c r="G94" s="606"/>
      <c r="H94" s="623"/>
      <c r="I94" s="606"/>
      <c r="J94" s="606"/>
      <c r="K94" s="606"/>
      <c r="L94" s="606"/>
      <c r="M94" s="606"/>
      <c r="N94" s="606"/>
      <c r="O94" s="606"/>
      <c r="P94" s="606"/>
      <c r="Q94" s="606"/>
      <c r="R94" s="606"/>
      <c r="S94" s="606"/>
      <c r="T94" s="606"/>
      <c r="U94" s="606"/>
    </row>
    <row r="95" spans="1:21">
      <c r="A95" s="606"/>
      <c r="B95" s="504" t="s">
        <v>824</v>
      </c>
      <c r="C95" s="682"/>
      <c r="D95" s="682"/>
      <c r="E95" s="592"/>
      <c r="F95" s="607"/>
      <c r="G95" s="606"/>
      <c r="H95" s="623"/>
      <c r="I95" s="606"/>
      <c r="J95" s="606"/>
      <c r="K95" s="606"/>
      <c r="L95" s="606"/>
      <c r="M95" s="606"/>
      <c r="N95" s="606"/>
      <c r="O95" s="606"/>
      <c r="P95" s="606"/>
      <c r="Q95" s="606"/>
      <c r="R95" s="606"/>
      <c r="S95" s="606"/>
      <c r="T95" s="606"/>
      <c r="U95" s="606"/>
    </row>
    <row r="96" spans="1:21">
      <c r="A96" s="606"/>
      <c r="B96" s="504" t="s">
        <v>824</v>
      </c>
      <c r="C96" s="682"/>
      <c r="D96" s="682"/>
      <c r="E96" s="592"/>
      <c r="F96" s="607"/>
      <c r="G96" s="606"/>
      <c r="H96" s="623"/>
      <c r="I96" s="606"/>
      <c r="J96" s="606"/>
      <c r="K96" s="606"/>
      <c r="L96" s="606"/>
      <c r="M96" s="606"/>
      <c r="N96" s="606"/>
      <c r="O96" s="606"/>
      <c r="P96" s="606"/>
      <c r="Q96" s="606"/>
      <c r="R96" s="606"/>
      <c r="S96" s="606"/>
      <c r="T96" s="606"/>
      <c r="U96" s="606"/>
    </row>
    <row r="97" spans="1:21">
      <c r="A97" s="606"/>
      <c r="B97" s="605" t="s">
        <v>27</v>
      </c>
      <c r="C97" s="686">
        <f>SUM(C92:C96)</f>
        <v>0</v>
      </c>
      <c r="D97" s="686">
        <f>SUM(D92:D96)</f>
        <v>0</v>
      </c>
      <c r="E97" s="686">
        <f>SUM(E92:E96)</f>
        <v>0</v>
      </c>
      <c r="F97" s="607"/>
      <c r="G97" s="607"/>
      <c r="H97" s="593">
        <f>SUM(H92:H96)</f>
        <v>0</v>
      </c>
      <c r="I97" s="607"/>
      <c r="J97" s="607"/>
      <c r="K97" s="607"/>
      <c r="L97" s="607"/>
      <c r="M97" s="607"/>
      <c r="N97" s="607"/>
      <c r="O97" s="607"/>
      <c r="P97" s="607"/>
      <c r="Q97" s="607"/>
      <c r="R97" s="607"/>
      <c r="S97" s="607"/>
      <c r="T97" s="607"/>
      <c r="U97" s="607"/>
    </row>
    <row r="98" spans="1:21" ht="8.25" customHeight="1"/>
    <row r="99" spans="1:21">
      <c r="A99" s="705" t="s">
        <v>159</v>
      </c>
      <c r="B99" s="1425" t="s">
        <v>827</v>
      </c>
      <c r="C99" s="1425"/>
      <c r="D99" s="1425"/>
      <c r="E99" s="1425"/>
      <c r="F99" s="1425"/>
      <c r="G99" s="1425"/>
      <c r="H99" s="1425"/>
      <c r="I99" s="706"/>
      <c r="J99" s="706"/>
      <c r="K99" s="706"/>
      <c r="L99" s="706"/>
      <c r="M99" s="706"/>
      <c r="N99" s="707"/>
      <c r="O99" s="707"/>
      <c r="R99" s="708"/>
    </row>
    <row r="100" spans="1:21">
      <c r="A100" s="709"/>
      <c r="B100" s="1443" t="s">
        <v>828</v>
      </c>
      <c r="C100" s="1443"/>
      <c r="D100" s="1443"/>
      <c r="E100" s="1443"/>
      <c r="F100" s="1443"/>
      <c r="G100" s="1443"/>
      <c r="H100" s="1443"/>
      <c r="I100" s="1443"/>
      <c r="J100" s="1443"/>
      <c r="K100" s="1443"/>
      <c r="L100" s="710"/>
      <c r="M100" s="710"/>
      <c r="N100" s="709"/>
      <c r="O100" s="709"/>
    </row>
    <row r="101" spans="1:21" ht="28.5" customHeight="1">
      <c r="A101" s="1437" t="s">
        <v>11</v>
      </c>
      <c r="B101" s="1438" t="s">
        <v>331</v>
      </c>
      <c r="C101" s="1438" t="s">
        <v>829</v>
      </c>
      <c r="D101" s="1438"/>
      <c r="E101" s="1438"/>
      <c r="F101" s="1438"/>
      <c r="G101" s="1437" t="s">
        <v>823</v>
      </c>
      <c r="H101" s="1437"/>
      <c r="I101" s="1437"/>
      <c r="J101" s="1437"/>
      <c r="K101" s="1438" t="s">
        <v>830</v>
      </c>
      <c r="L101" s="1438"/>
      <c r="M101" s="1438"/>
      <c r="N101" s="1438"/>
      <c r="O101" s="1437" t="s">
        <v>831</v>
      </c>
      <c r="P101" s="1437"/>
      <c r="Q101" s="1437"/>
      <c r="R101" s="1437"/>
      <c r="S101" s="1437" t="s">
        <v>832</v>
      </c>
      <c r="T101" s="1437"/>
      <c r="U101" s="1437"/>
    </row>
    <row r="102" spans="1:21" ht="27" customHeight="1">
      <c r="A102" s="1437"/>
      <c r="B102" s="1438"/>
      <c r="C102" s="1437" t="s">
        <v>833</v>
      </c>
      <c r="D102" s="1437"/>
      <c r="E102" s="1436" t="s">
        <v>834</v>
      </c>
      <c r="F102" s="1436"/>
      <c r="G102" s="1437" t="s">
        <v>833</v>
      </c>
      <c r="H102" s="1437"/>
      <c r="I102" s="1438" t="s">
        <v>834</v>
      </c>
      <c r="J102" s="1438"/>
      <c r="K102" s="1437" t="s">
        <v>835</v>
      </c>
      <c r="L102" s="1437"/>
      <c r="M102" s="1438" t="s">
        <v>836</v>
      </c>
      <c r="N102" s="1438"/>
      <c r="O102" s="1437" t="s">
        <v>837</v>
      </c>
      <c r="P102" s="1437"/>
      <c r="Q102" s="1438" t="s">
        <v>836</v>
      </c>
      <c r="R102" s="1438"/>
      <c r="S102" s="711" t="s">
        <v>838</v>
      </c>
      <c r="T102" s="1439" t="s">
        <v>839</v>
      </c>
      <c r="U102" s="1439"/>
    </row>
    <row r="103" spans="1:21" ht="18.75" customHeight="1">
      <c r="A103" s="1437"/>
      <c r="B103" s="1438"/>
      <c r="C103" s="712" t="s">
        <v>840</v>
      </c>
      <c r="D103" s="712" t="s">
        <v>841</v>
      </c>
      <c r="E103" s="712" t="s">
        <v>840</v>
      </c>
      <c r="F103" s="712" t="s">
        <v>841</v>
      </c>
      <c r="G103" s="713" t="s">
        <v>842</v>
      </c>
      <c r="H103" s="713" t="s">
        <v>843</v>
      </c>
      <c r="I103" s="713" t="s">
        <v>842</v>
      </c>
      <c r="J103" s="713" t="s">
        <v>843</v>
      </c>
      <c r="K103" s="713" t="s">
        <v>842</v>
      </c>
      <c r="L103" s="713" t="s">
        <v>843</v>
      </c>
      <c r="M103" s="713" t="s">
        <v>842</v>
      </c>
      <c r="N103" s="713" t="s">
        <v>843</v>
      </c>
      <c r="O103" s="713" t="s">
        <v>842</v>
      </c>
      <c r="P103" s="713" t="s">
        <v>843</v>
      </c>
      <c r="Q103" s="713" t="s">
        <v>842</v>
      </c>
      <c r="R103" s="713" t="s">
        <v>843</v>
      </c>
      <c r="S103" s="714" t="s">
        <v>844</v>
      </c>
      <c r="T103" s="715" t="s">
        <v>845</v>
      </c>
      <c r="U103" s="715" t="s">
        <v>846</v>
      </c>
    </row>
    <row r="104" spans="1:21">
      <c r="A104" s="716" t="s">
        <v>1</v>
      </c>
      <c r="B104" s="716" t="s">
        <v>2</v>
      </c>
      <c r="C104" s="716" t="s">
        <v>4</v>
      </c>
      <c r="D104" s="716" t="s">
        <v>8</v>
      </c>
      <c r="E104" s="716" t="s">
        <v>291</v>
      </c>
      <c r="F104" s="716" t="s">
        <v>292</v>
      </c>
      <c r="G104" s="716" t="s">
        <v>339</v>
      </c>
      <c r="H104" s="716" t="s">
        <v>340</v>
      </c>
      <c r="I104" s="716" t="s">
        <v>477</v>
      </c>
      <c r="J104" s="716" t="s">
        <v>483</v>
      </c>
      <c r="K104" s="716" t="s">
        <v>491</v>
      </c>
      <c r="L104" s="716" t="s">
        <v>781</v>
      </c>
      <c r="M104" s="716" t="s">
        <v>782</v>
      </c>
      <c r="N104" s="716" t="s">
        <v>783</v>
      </c>
      <c r="O104" s="716" t="s">
        <v>784</v>
      </c>
      <c r="P104" s="716" t="s">
        <v>785</v>
      </c>
      <c r="Q104" s="716" t="s">
        <v>786</v>
      </c>
      <c r="R104" s="716" t="s">
        <v>787</v>
      </c>
      <c r="S104" s="716" t="s">
        <v>788</v>
      </c>
      <c r="T104" s="716" t="s">
        <v>789</v>
      </c>
      <c r="U104" s="716" t="s">
        <v>790</v>
      </c>
    </row>
    <row r="105" spans="1:21" ht="19.5" customHeight="1">
      <c r="A105" s="590" t="s">
        <v>1</v>
      </c>
      <c r="B105" s="634" t="s">
        <v>847</v>
      </c>
      <c r="C105" s="623"/>
      <c r="D105" s="623"/>
      <c r="E105" s="623"/>
      <c r="F105" s="623"/>
      <c r="G105" s="623"/>
      <c r="H105" s="623"/>
      <c r="I105" s="623"/>
      <c r="J105" s="623"/>
      <c r="K105" s="696"/>
      <c r="L105" s="696"/>
      <c r="M105" s="696"/>
      <c r="N105" s="696"/>
      <c r="O105" s="623" t="e">
        <f t="shared" ref="O105:R110" si="49">K105/G105/12</f>
        <v>#DIV/0!</v>
      </c>
      <c r="P105" s="623" t="e">
        <f t="shared" si="49"/>
        <v>#DIV/0!</v>
      </c>
      <c r="Q105" s="623" t="e">
        <f t="shared" si="49"/>
        <v>#DIV/0!</v>
      </c>
      <c r="R105" s="623" t="e">
        <f t="shared" si="49"/>
        <v>#DIV/0!</v>
      </c>
      <c r="S105" s="696">
        <f t="shared" ref="S105:S110" si="50">(J105+H105)-(I105+G105)</f>
        <v>0</v>
      </c>
      <c r="T105" s="696" t="e">
        <f>P105-O105</f>
        <v>#DIV/0!</v>
      </c>
      <c r="U105" s="696" t="e">
        <f>R105-Q105</f>
        <v>#DIV/0!</v>
      </c>
    </row>
    <row r="106" spans="1:21" ht="19.5" customHeight="1">
      <c r="A106" s="590"/>
      <c r="B106" s="634" t="s">
        <v>848</v>
      </c>
      <c r="C106" s="623"/>
      <c r="D106" s="623"/>
      <c r="E106" s="623"/>
      <c r="F106" s="623"/>
      <c r="G106" s="623"/>
      <c r="H106" s="623"/>
      <c r="I106" s="623"/>
      <c r="J106" s="623"/>
      <c r="K106" s="696"/>
      <c r="L106" s="696"/>
      <c r="M106" s="696"/>
      <c r="N106" s="696"/>
      <c r="O106" s="623" t="e">
        <f t="shared" si="49"/>
        <v>#DIV/0!</v>
      </c>
      <c r="P106" s="623" t="e">
        <f t="shared" si="49"/>
        <v>#DIV/0!</v>
      </c>
      <c r="Q106" s="623" t="e">
        <f t="shared" si="49"/>
        <v>#DIV/0!</v>
      </c>
      <c r="R106" s="623" t="e">
        <f t="shared" si="49"/>
        <v>#DIV/0!</v>
      </c>
      <c r="S106" s="696">
        <f t="shared" si="50"/>
        <v>0</v>
      </c>
      <c r="T106" s="696" t="e">
        <f t="shared" ref="T106:T112" si="51">P106-O106</f>
        <v>#DIV/0!</v>
      </c>
      <c r="U106" s="696" t="e">
        <f t="shared" ref="U106:U112" si="52">R106-Q106</f>
        <v>#DIV/0!</v>
      </c>
    </row>
    <row r="107" spans="1:21" ht="19.5" customHeight="1">
      <c r="A107" s="590" t="s">
        <v>2</v>
      </c>
      <c r="B107" s="634" t="s">
        <v>770</v>
      </c>
      <c r="C107" s="623"/>
      <c r="D107" s="623"/>
      <c r="E107" s="623"/>
      <c r="F107" s="623"/>
      <c r="G107" s="623"/>
      <c r="H107" s="623"/>
      <c r="I107" s="623"/>
      <c r="J107" s="623"/>
      <c r="K107" s="696"/>
      <c r="L107" s="696"/>
      <c r="M107" s="696"/>
      <c r="N107" s="696"/>
      <c r="O107" s="623" t="e">
        <f t="shared" si="49"/>
        <v>#DIV/0!</v>
      </c>
      <c r="P107" s="623" t="e">
        <f t="shared" si="49"/>
        <v>#DIV/0!</v>
      </c>
      <c r="Q107" s="623" t="e">
        <f t="shared" si="49"/>
        <v>#DIV/0!</v>
      </c>
      <c r="R107" s="623" t="e">
        <f t="shared" si="49"/>
        <v>#DIV/0!</v>
      </c>
      <c r="S107" s="696">
        <f t="shared" si="50"/>
        <v>0</v>
      </c>
      <c r="T107" s="696" t="e">
        <f t="shared" si="51"/>
        <v>#DIV/0!</v>
      </c>
      <c r="U107" s="696" t="e">
        <f t="shared" si="52"/>
        <v>#DIV/0!</v>
      </c>
    </row>
    <row r="108" spans="1:21" ht="19.5" customHeight="1">
      <c r="A108" s="590" t="s">
        <v>4</v>
      </c>
      <c r="B108" s="634" t="s">
        <v>849</v>
      </c>
      <c r="C108" s="623"/>
      <c r="D108" s="623"/>
      <c r="E108" s="623"/>
      <c r="F108" s="623"/>
      <c r="G108" s="623"/>
      <c r="H108" s="623"/>
      <c r="I108" s="623"/>
      <c r="J108" s="623"/>
      <c r="K108" s="696"/>
      <c r="L108" s="696"/>
      <c r="M108" s="696"/>
      <c r="N108" s="696"/>
      <c r="O108" s="623" t="e">
        <f t="shared" si="49"/>
        <v>#DIV/0!</v>
      </c>
      <c r="P108" s="623" t="e">
        <f t="shared" si="49"/>
        <v>#DIV/0!</v>
      </c>
      <c r="Q108" s="623" t="e">
        <f t="shared" si="49"/>
        <v>#DIV/0!</v>
      </c>
      <c r="R108" s="623" t="e">
        <f t="shared" si="49"/>
        <v>#DIV/0!</v>
      </c>
      <c r="S108" s="696">
        <f t="shared" si="50"/>
        <v>0</v>
      </c>
      <c r="T108" s="696" t="e">
        <f t="shared" si="51"/>
        <v>#DIV/0!</v>
      </c>
      <c r="U108" s="696" t="e">
        <f t="shared" si="52"/>
        <v>#DIV/0!</v>
      </c>
    </row>
    <row r="109" spans="1:21" ht="19.5" customHeight="1">
      <c r="A109" s="590" t="s">
        <v>8</v>
      </c>
      <c r="B109" s="634" t="s">
        <v>850</v>
      </c>
      <c r="C109" s="623"/>
      <c r="D109" s="623"/>
      <c r="E109" s="623"/>
      <c r="F109" s="623"/>
      <c r="G109" s="623"/>
      <c r="H109" s="623"/>
      <c r="I109" s="623"/>
      <c r="J109" s="623"/>
      <c r="K109" s="696"/>
      <c r="L109" s="696"/>
      <c r="M109" s="696"/>
      <c r="N109" s="696"/>
      <c r="O109" s="623" t="e">
        <f t="shared" si="49"/>
        <v>#DIV/0!</v>
      </c>
      <c r="P109" s="623" t="e">
        <f t="shared" si="49"/>
        <v>#DIV/0!</v>
      </c>
      <c r="Q109" s="623" t="e">
        <f t="shared" si="49"/>
        <v>#DIV/0!</v>
      </c>
      <c r="R109" s="623" t="e">
        <f t="shared" si="49"/>
        <v>#DIV/0!</v>
      </c>
      <c r="S109" s="696">
        <f t="shared" si="50"/>
        <v>0</v>
      </c>
      <c r="T109" s="696" t="e">
        <f t="shared" si="51"/>
        <v>#DIV/0!</v>
      </c>
      <c r="U109" s="696" t="e">
        <f t="shared" si="52"/>
        <v>#DIV/0!</v>
      </c>
    </row>
    <row r="110" spans="1:21" ht="19.5" customHeight="1">
      <c r="A110" s="590" t="s">
        <v>291</v>
      </c>
      <c r="B110" s="634" t="s">
        <v>851</v>
      </c>
      <c r="C110" s="623"/>
      <c r="D110" s="623"/>
      <c r="E110" s="623"/>
      <c r="F110" s="623"/>
      <c r="G110" s="623"/>
      <c r="H110" s="623"/>
      <c r="I110" s="623"/>
      <c r="J110" s="623"/>
      <c r="K110" s="696"/>
      <c r="L110" s="696"/>
      <c r="M110" s="696"/>
      <c r="N110" s="696"/>
      <c r="O110" s="623" t="e">
        <f t="shared" si="49"/>
        <v>#DIV/0!</v>
      </c>
      <c r="P110" s="623" t="e">
        <f t="shared" si="49"/>
        <v>#DIV/0!</v>
      </c>
      <c r="Q110" s="623" t="e">
        <f t="shared" si="49"/>
        <v>#DIV/0!</v>
      </c>
      <c r="R110" s="623" t="e">
        <f t="shared" si="49"/>
        <v>#DIV/0!</v>
      </c>
      <c r="S110" s="696">
        <f t="shared" si="50"/>
        <v>0</v>
      </c>
      <c r="T110" s="696" t="e">
        <f t="shared" si="51"/>
        <v>#DIV/0!</v>
      </c>
      <c r="U110" s="696" t="e">
        <f t="shared" si="52"/>
        <v>#DIV/0!</v>
      </c>
    </row>
    <row r="111" spans="1:21" ht="19.5" customHeight="1">
      <c r="A111" s="590" t="s">
        <v>292</v>
      </c>
      <c r="B111" s="634" t="s">
        <v>852</v>
      </c>
      <c r="C111" s="623" t="s">
        <v>612</v>
      </c>
      <c r="D111" s="623" t="s">
        <v>612</v>
      </c>
      <c r="E111" s="623" t="s">
        <v>612</v>
      </c>
      <c r="F111" s="623" t="s">
        <v>612</v>
      </c>
      <c r="G111" s="623" t="s">
        <v>612</v>
      </c>
      <c r="H111" s="623" t="s">
        <v>612</v>
      </c>
      <c r="I111" s="623" t="s">
        <v>612</v>
      </c>
      <c r="J111" s="623" t="s">
        <v>612</v>
      </c>
      <c r="K111" s="696" t="s">
        <v>612</v>
      </c>
      <c r="L111" s="696" t="s">
        <v>612</v>
      </c>
      <c r="M111" s="696"/>
      <c r="N111" s="696"/>
      <c r="O111" s="623" t="s">
        <v>612</v>
      </c>
      <c r="P111" s="623" t="s">
        <v>612</v>
      </c>
      <c r="Q111" s="623" t="s">
        <v>612</v>
      </c>
      <c r="R111" s="623" t="s">
        <v>612</v>
      </c>
      <c r="S111" s="696" t="s">
        <v>612</v>
      </c>
      <c r="T111" s="696" t="s">
        <v>612</v>
      </c>
      <c r="U111" s="696" t="s">
        <v>612</v>
      </c>
    </row>
    <row r="112" spans="1:21" ht="19.5" customHeight="1">
      <c r="A112" s="590"/>
      <c r="B112" s="636" t="s">
        <v>27</v>
      </c>
      <c r="C112" s="637">
        <f t="shared" ref="C112:H112" si="53">SUM(C105:C110)</f>
        <v>0</v>
      </c>
      <c r="D112" s="637">
        <f t="shared" si="53"/>
        <v>0</v>
      </c>
      <c r="E112" s="637">
        <f t="shared" si="53"/>
        <v>0</v>
      </c>
      <c r="F112" s="637">
        <f t="shared" si="53"/>
        <v>0</v>
      </c>
      <c r="G112" s="637">
        <f t="shared" si="53"/>
        <v>0</v>
      </c>
      <c r="H112" s="637">
        <f t="shared" si="53"/>
        <v>0</v>
      </c>
      <c r="I112" s="637">
        <f>SUM(I105:I110)</f>
        <v>0</v>
      </c>
      <c r="J112" s="637">
        <f>SUM(J105:J110)</f>
        <v>0</v>
      </c>
      <c r="K112" s="717">
        <f>SUM(K105:K110)</f>
        <v>0</v>
      </c>
      <c r="L112" s="717">
        <f>SUM(L105:L110)</f>
        <v>0</v>
      </c>
      <c r="M112" s="717">
        <f>SUM(M105:M111)</f>
        <v>0</v>
      </c>
      <c r="N112" s="717">
        <f>SUM(N105:N111)</f>
        <v>0</v>
      </c>
      <c r="O112" s="637" t="e">
        <f>K112/G112/12</f>
        <v>#DIV/0!</v>
      </c>
      <c r="P112" s="637" t="e">
        <f>L112/H112/12</f>
        <v>#DIV/0!</v>
      </c>
      <c r="Q112" s="637" t="e">
        <f>(M112-M111)/I112/12</f>
        <v>#DIV/0!</v>
      </c>
      <c r="R112" s="637" t="e">
        <f>(N112-N111)/J112/12</f>
        <v>#DIV/0!</v>
      </c>
      <c r="S112" s="637">
        <f>(J112+H112)-(I112+G112)</f>
        <v>0</v>
      </c>
      <c r="T112" s="637" t="e">
        <f t="shared" si="51"/>
        <v>#DIV/0!</v>
      </c>
      <c r="U112" s="637" t="e">
        <f t="shared" si="52"/>
        <v>#DIV/0!</v>
      </c>
    </row>
    <row r="113" spans="1:21">
      <c r="A113" s="669"/>
      <c r="B113" s="718" t="s">
        <v>853</v>
      </c>
      <c r="C113" s="718"/>
      <c r="D113" s="718"/>
      <c r="E113" s="718"/>
      <c r="F113" s="718"/>
      <c r="G113" s="718"/>
      <c r="H113" s="718"/>
      <c r="I113" s="669"/>
      <c r="J113" s="669"/>
      <c r="K113" s="669"/>
      <c r="L113" s="669"/>
      <c r="M113" s="669"/>
      <c r="N113" s="669"/>
      <c r="O113" s="669"/>
    </row>
    <row r="114" spans="1:21">
      <c r="A114" s="669"/>
      <c r="B114" s="718"/>
      <c r="C114" s="718"/>
      <c r="D114" s="718"/>
      <c r="E114" s="718"/>
      <c r="F114" s="718"/>
      <c r="G114" s="718"/>
      <c r="H114" s="718"/>
      <c r="I114" s="669"/>
      <c r="J114" s="669"/>
      <c r="K114" s="669"/>
      <c r="L114" s="669"/>
      <c r="M114" s="669"/>
      <c r="N114" s="669"/>
      <c r="O114" s="669"/>
    </row>
    <row r="115" spans="1:21" s="616" customFormat="1" ht="27.75" customHeight="1">
      <c r="A115" s="1386" t="s">
        <v>275</v>
      </c>
      <c r="B115" s="1386"/>
      <c r="C115" s="1386"/>
      <c r="D115" s="1386"/>
      <c r="E115" s="1386"/>
      <c r="F115" s="1386"/>
      <c r="G115" s="1386"/>
      <c r="H115" s="1386"/>
      <c r="I115" s="1386"/>
      <c r="J115" s="1386"/>
      <c r="K115" s="1386"/>
      <c r="L115" s="1386"/>
      <c r="M115" s="1386"/>
      <c r="N115" s="1431"/>
      <c r="O115" s="1431"/>
      <c r="P115" s="1431"/>
      <c r="Q115" s="1431"/>
      <c r="R115" s="1431"/>
      <c r="S115" s="1431"/>
      <c r="T115" s="1431"/>
      <c r="U115" s="1431"/>
    </row>
    <row r="116" spans="1:21" ht="41.25" customHeight="1">
      <c r="A116" s="719"/>
      <c r="B116" s="720"/>
      <c r="C116" s="720"/>
      <c r="D116" s="720"/>
      <c r="E116" s="721"/>
      <c r="F116" s="721"/>
      <c r="G116" s="721"/>
      <c r="H116" s="721"/>
      <c r="I116" s="721"/>
      <c r="J116" s="722"/>
      <c r="K116" s="722"/>
      <c r="L116" s="722"/>
      <c r="M116" s="722"/>
      <c r="N116" s="722"/>
      <c r="O116" s="722"/>
      <c r="P116" s="721"/>
      <c r="Q116" s="721"/>
      <c r="R116" s="721"/>
      <c r="S116" s="723"/>
      <c r="T116" s="723"/>
      <c r="U116" s="724"/>
    </row>
    <row r="117" spans="1:21" s="616" customFormat="1" ht="24.75" customHeight="1">
      <c r="A117" s="725"/>
      <c r="B117" s="1432" t="s">
        <v>677</v>
      </c>
      <c r="C117" s="1431"/>
      <c r="D117" s="1431"/>
      <c r="E117" s="1431"/>
      <c r="F117" s="649"/>
      <c r="G117" s="649"/>
      <c r="H117" s="1386" t="s">
        <v>10</v>
      </c>
      <c r="I117" s="1431"/>
      <c r="J117" s="1431"/>
      <c r="K117" s="1431"/>
      <c r="L117" s="1431"/>
      <c r="M117" s="642"/>
      <c r="N117" s="642"/>
      <c r="O117" s="642"/>
      <c r="P117" s="1386" t="s">
        <v>76</v>
      </c>
      <c r="Q117" s="1296"/>
      <c r="R117" s="1296"/>
      <c r="S117" s="1296"/>
      <c r="T117" s="1296"/>
      <c r="U117" s="727"/>
    </row>
    <row r="118" spans="1:21" ht="171" customHeight="1">
      <c r="A118" s="728"/>
      <c r="B118" s="1433"/>
      <c r="C118" s="1434"/>
      <c r="D118" s="1434"/>
      <c r="E118" s="1435"/>
      <c r="F118" s="729"/>
      <c r="G118" s="729"/>
      <c r="H118" s="1433"/>
      <c r="I118" s="1434"/>
      <c r="J118" s="1434"/>
      <c r="K118" s="1434"/>
      <c r="L118" s="1435"/>
      <c r="M118" s="729"/>
      <c r="N118" s="729"/>
      <c r="O118" s="730"/>
      <c r="P118" s="1433"/>
      <c r="Q118" s="1300"/>
      <c r="R118" s="1300"/>
      <c r="S118" s="1300"/>
      <c r="T118" s="1301"/>
      <c r="U118" s="731"/>
    </row>
    <row r="119" spans="1:21" s="616" customFormat="1" ht="24.75" customHeight="1">
      <c r="A119" s="725"/>
      <c r="B119" s="1440" t="s">
        <v>103</v>
      </c>
      <c r="C119" s="1441"/>
      <c r="D119" s="1441"/>
      <c r="E119" s="1441"/>
      <c r="F119" s="649"/>
      <c r="G119" s="649"/>
      <c r="H119" s="1386" t="s">
        <v>103</v>
      </c>
      <c r="I119" s="1431"/>
      <c r="J119" s="1431"/>
      <c r="K119" s="1431"/>
      <c r="L119" s="1431"/>
      <c r="M119" s="642"/>
      <c r="N119" s="642"/>
      <c r="O119" s="642"/>
      <c r="P119" s="1386" t="s">
        <v>103</v>
      </c>
      <c r="Q119" s="1296"/>
      <c r="R119" s="1296"/>
      <c r="S119" s="1296"/>
      <c r="T119" s="1296"/>
      <c r="U119" s="727"/>
    </row>
    <row r="120" spans="1:21" ht="30.75" customHeight="1">
      <c r="A120" s="1374"/>
      <c r="B120" s="1375"/>
      <c r="C120" s="1375"/>
      <c r="D120" s="1375"/>
      <c r="E120" s="1375"/>
      <c r="F120" s="1375"/>
      <c r="G120" s="1375"/>
      <c r="H120" s="1375"/>
      <c r="I120" s="1375"/>
      <c r="J120" s="1375"/>
      <c r="K120" s="1375"/>
      <c r="L120" s="1375"/>
      <c r="M120" s="1375"/>
      <c r="N120" s="1375"/>
      <c r="O120" s="1375"/>
      <c r="P120" s="1375"/>
      <c r="Q120" s="1375"/>
      <c r="R120" s="1375"/>
      <c r="S120" s="1375"/>
      <c r="T120" s="1375"/>
      <c r="U120" s="1376"/>
    </row>
  </sheetData>
  <mergeCells count="101">
    <mergeCell ref="G1:H1"/>
    <mergeCell ref="A5:U5"/>
    <mergeCell ref="A6:U6"/>
    <mergeCell ref="B7:T7"/>
    <mergeCell ref="B8:T8"/>
    <mergeCell ref="B9:I9"/>
    <mergeCell ref="A11:U13"/>
    <mergeCell ref="A14:A15"/>
    <mergeCell ref="B14:B15"/>
    <mergeCell ref="C14:E14"/>
    <mergeCell ref="F14:H14"/>
    <mergeCell ref="I14:K14"/>
    <mergeCell ref="L14:L15"/>
    <mergeCell ref="M14:M15"/>
    <mergeCell ref="N14:N15"/>
    <mergeCell ref="O14:O15"/>
    <mergeCell ref="P14:U14"/>
    <mergeCell ref="L30:L31"/>
    <mergeCell ref="M30:M31"/>
    <mergeCell ref="N30:N31"/>
    <mergeCell ref="O30:O31"/>
    <mergeCell ref="P30:U30"/>
    <mergeCell ref="A43:A44"/>
    <mergeCell ref="B43:B44"/>
    <mergeCell ref="C43:C44"/>
    <mergeCell ref="D43:D44"/>
    <mergeCell ref="E43:E44"/>
    <mergeCell ref="A30:A31"/>
    <mergeCell ref="B30:B31"/>
    <mergeCell ref="C30:C31"/>
    <mergeCell ref="D30:D31"/>
    <mergeCell ref="E30:E31"/>
    <mergeCell ref="F30:H30"/>
    <mergeCell ref="I30:I31"/>
    <mergeCell ref="J30:J31"/>
    <mergeCell ref="K30:K31"/>
    <mergeCell ref="A54:A55"/>
    <mergeCell ref="B54:B55"/>
    <mergeCell ref="C54:C55"/>
    <mergeCell ref="D54:D55"/>
    <mergeCell ref="E54:E55"/>
    <mergeCell ref="F54:F55"/>
    <mergeCell ref="G54:J54"/>
    <mergeCell ref="F43:F44"/>
    <mergeCell ref="G43:I43"/>
    <mergeCell ref="J43:J44"/>
    <mergeCell ref="K54:K55"/>
    <mergeCell ref="L54:L55"/>
    <mergeCell ref="M54:M55"/>
    <mergeCell ref="N54:N55"/>
    <mergeCell ref="O54:O55"/>
    <mergeCell ref="P54:U54"/>
    <mergeCell ref="N43:N44"/>
    <mergeCell ref="O43:O44"/>
    <mergeCell ref="P43:U43"/>
    <mergeCell ref="K43:K44"/>
    <mergeCell ref="L43:L44"/>
    <mergeCell ref="M43:M44"/>
    <mergeCell ref="O66:O67"/>
    <mergeCell ref="P66:U66"/>
    <mergeCell ref="B99:H99"/>
    <mergeCell ref="B100:K100"/>
    <mergeCell ref="A101:A103"/>
    <mergeCell ref="B101:B103"/>
    <mergeCell ref="C101:F101"/>
    <mergeCell ref="G101:J101"/>
    <mergeCell ref="K101:N101"/>
    <mergeCell ref="O101:R101"/>
    <mergeCell ref="I66:I67"/>
    <mergeCell ref="J66:J67"/>
    <mergeCell ref="K66:K67"/>
    <mergeCell ref="L66:L67"/>
    <mergeCell ref="M66:M67"/>
    <mergeCell ref="N66:N67"/>
    <mergeCell ref="A66:A67"/>
    <mergeCell ref="B66:B67"/>
    <mergeCell ref="C66:C67"/>
    <mergeCell ref="D66:D67"/>
    <mergeCell ref="E66:E67"/>
    <mergeCell ref="F66:H66"/>
    <mergeCell ref="S101:U101"/>
    <mergeCell ref="C102:D102"/>
    <mergeCell ref="A120:U120"/>
    <mergeCell ref="A115:U115"/>
    <mergeCell ref="B117:E117"/>
    <mergeCell ref="H117:L117"/>
    <mergeCell ref="P117:T117"/>
    <mergeCell ref="B118:E118"/>
    <mergeCell ref="H118:L118"/>
    <mergeCell ref="P118:T118"/>
    <mergeCell ref="E102:F102"/>
    <mergeCell ref="G102:H102"/>
    <mergeCell ref="I102:J102"/>
    <mergeCell ref="K102:L102"/>
    <mergeCell ref="M102:N102"/>
    <mergeCell ref="O102:P102"/>
    <mergeCell ref="Q102:R102"/>
    <mergeCell ref="T102:U102"/>
    <mergeCell ref="B119:E119"/>
    <mergeCell ref="H119:L119"/>
    <mergeCell ref="P119:T119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0" orientation="landscape" r:id="rId1"/>
  <rowBreaks count="2" manualBreakCount="2">
    <brk id="42" max="20" man="1"/>
    <brk id="8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504EB-E0DA-44FC-8D70-D8EA322BBDF5}">
  <sheetPr>
    <tabColor rgb="FFFFFF00"/>
  </sheetPr>
  <dimension ref="A1:W226"/>
  <sheetViews>
    <sheetView view="pageBreakPreview" zoomScaleNormal="100" zoomScaleSheetLayoutView="100" workbookViewId="0">
      <selection activeCell="E1" sqref="E1"/>
    </sheetView>
  </sheetViews>
  <sheetFormatPr defaultColWidth="10.28515625" defaultRowHeight="12.75"/>
  <cols>
    <col min="1" max="1" width="6.28515625" style="732" customWidth="1"/>
    <col min="2" max="2" width="51.140625" style="733" customWidth="1"/>
    <col min="3" max="3" width="14.85546875" style="733" customWidth="1"/>
    <col min="4" max="7" width="14.7109375" style="733" customWidth="1"/>
    <col min="8" max="8" width="11" style="733" customWidth="1"/>
    <col min="9" max="256" width="10.28515625" style="733"/>
    <col min="257" max="257" width="6.28515625" style="733" customWidth="1"/>
    <col min="258" max="258" width="51.140625" style="733" customWidth="1"/>
    <col min="259" max="259" width="14.85546875" style="733" customWidth="1"/>
    <col min="260" max="263" width="14.7109375" style="733" customWidth="1"/>
    <col min="264" max="264" width="11" style="733" customWidth="1"/>
    <col min="265" max="512" width="10.28515625" style="733"/>
    <col min="513" max="513" width="6.28515625" style="733" customWidth="1"/>
    <col min="514" max="514" width="51.140625" style="733" customWidth="1"/>
    <col min="515" max="515" width="14.85546875" style="733" customWidth="1"/>
    <col min="516" max="519" width="14.7109375" style="733" customWidth="1"/>
    <col min="520" max="520" width="11" style="733" customWidth="1"/>
    <col min="521" max="768" width="10.28515625" style="733"/>
    <col min="769" max="769" width="6.28515625" style="733" customWidth="1"/>
    <col min="770" max="770" width="51.140625" style="733" customWidth="1"/>
    <col min="771" max="771" width="14.85546875" style="733" customWidth="1"/>
    <col min="772" max="775" width="14.7109375" style="733" customWidth="1"/>
    <col min="776" max="776" width="11" style="733" customWidth="1"/>
    <col min="777" max="1024" width="10.28515625" style="733"/>
    <col min="1025" max="1025" width="6.28515625" style="733" customWidth="1"/>
    <col min="1026" max="1026" width="51.140625" style="733" customWidth="1"/>
    <col min="1027" max="1027" width="14.85546875" style="733" customWidth="1"/>
    <col min="1028" max="1031" width="14.7109375" style="733" customWidth="1"/>
    <col min="1032" max="1032" width="11" style="733" customWidth="1"/>
    <col min="1033" max="1280" width="10.28515625" style="733"/>
    <col min="1281" max="1281" width="6.28515625" style="733" customWidth="1"/>
    <col min="1282" max="1282" width="51.140625" style="733" customWidth="1"/>
    <col min="1283" max="1283" width="14.85546875" style="733" customWidth="1"/>
    <col min="1284" max="1287" width="14.7109375" style="733" customWidth="1"/>
    <col min="1288" max="1288" width="11" style="733" customWidth="1"/>
    <col min="1289" max="1536" width="10.28515625" style="733"/>
    <col min="1537" max="1537" width="6.28515625" style="733" customWidth="1"/>
    <col min="1538" max="1538" width="51.140625" style="733" customWidth="1"/>
    <col min="1539" max="1539" width="14.85546875" style="733" customWidth="1"/>
    <col min="1540" max="1543" width="14.7109375" style="733" customWidth="1"/>
    <col min="1544" max="1544" width="11" style="733" customWidth="1"/>
    <col min="1545" max="1792" width="10.28515625" style="733"/>
    <col min="1793" max="1793" width="6.28515625" style="733" customWidth="1"/>
    <col min="1794" max="1794" width="51.140625" style="733" customWidth="1"/>
    <col min="1795" max="1795" width="14.85546875" style="733" customWidth="1"/>
    <col min="1796" max="1799" width="14.7109375" style="733" customWidth="1"/>
    <col min="1800" max="1800" width="11" style="733" customWidth="1"/>
    <col min="1801" max="2048" width="10.28515625" style="733"/>
    <col min="2049" max="2049" width="6.28515625" style="733" customWidth="1"/>
    <col min="2050" max="2050" width="51.140625" style="733" customWidth="1"/>
    <col min="2051" max="2051" width="14.85546875" style="733" customWidth="1"/>
    <col min="2052" max="2055" width="14.7109375" style="733" customWidth="1"/>
    <col min="2056" max="2056" width="11" style="733" customWidth="1"/>
    <col min="2057" max="2304" width="10.28515625" style="733"/>
    <col min="2305" max="2305" width="6.28515625" style="733" customWidth="1"/>
    <col min="2306" max="2306" width="51.140625" style="733" customWidth="1"/>
    <col min="2307" max="2307" width="14.85546875" style="733" customWidth="1"/>
    <col min="2308" max="2311" width="14.7109375" style="733" customWidth="1"/>
    <col min="2312" max="2312" width="11" style="733" customWidth="1"/>
    <col min="2313" max="2560" width="10.28515625" style="733"/>
    <col min="2561" max="2561" width="6.28515625" style="733" customWidth="1"/>
    <col min="2562" max="2562" width="51.140625" style="733" customWidth="1"/>
    <col min="2563" max="2563" width="14.85546875" style="733" customWidth="1"/>
    <col min="2564" max="2567" width="14.7109375" style="733" customWidth="1"/>
    <col min="2568" max="2568" width="11" style="733" customWidth="1"/>
    <col min="2569" max="2816" width="10.28515625" style="733"/>
    <col min="2817" max="2817" width="6.28515625" style="733" customWidth="1"/>
    <col min="2818" max="2818" width="51.140625" style="733" customWidth="1"/>
    <col min="2819" max="2819" width="14.85546875" style="733" customWidth="1"/>
    <col min="2820" max="2823" width="14.7109375" style="733" customWidth="1"/>
    <col min="2824" max="2824" width="11" style="733" customWidth="1"/>
    <col min="2825" max="3072" width="10.28515625" style="733"/>
    <col min="3073" max="3073" width="6.28515625" style="733" customWidth="1"/>
    <col min="3074" max="3074" width="51.140625" style="733" customWidth="1"/>
    <col min="3075" max="3075" width="14.85546875" style="733" customWidth="1"/>
    <col min="3076" max="3079" width="14.7109375" style="733" customWidth="1"/>
    <col min="3080" max="3080" width="11" style="733" customWidth="1"/>
    <col min="3081" max="3328" width="10.28515625" style="733"/>
    <col min="3329" max="3329" width="6.28515625" style="733" customWidth="1"/>
    <col min="3330" max="3330" width="51.140625" style="733" customWidth="1"/>
    <col min="3331" max="3331" width="14.85546875" style="733" customWidth="1"/>
    <col min="3332" max="3335" width="14.7109375" style="733" customWidth="1"/>
    <col min="3336" max="3336" width="11" style="733" customWidth="1"/>
    <col min="3337" max="3584" width="10.28515625" style="733"/>
    <col min="3585" max="3585" width="6.28515625" style="733" customWidth="1"/>
    <col min="3586" max="3586" width="51.140625" style="733" customWidth="1"/>
    <col min="3587" max="3587" width="14.85546875" style="733" customWidth="1"/>
    <col min="3588" max="3591" width="14.7109375" style="733" customWidth="1"/>
    <col min="3592" max="3592" width="11" style="733" customWidth="1"/>
    <col min="3593" max="3840" width="10.28515625" style="733"/>
    <col min="3841" max="3841" width="6.28515625" style="733" customWidth="1"/>
    <col min="3842" max="3842" width="51.140625" style="733" customWidth="1"/>
    <col min="3843" max="3843" width="14.85546875" style="733" customWidth="1"/>
    <col min="3844" max="3847" width="14.7109375" style="733" customWidth="1"/>
    <col min="3848" max="3848" width="11" style="733" customWidth="1"/>
    <col min="3849" max="4096" width="10.28515625" style="733"/>
    <col min="4097" max="4097" width="6.28515625" style="733" customWidth="1"/>
    <col min="4098" max="4098" width="51.140625" style="733" customWidth="1"/>
    <col min="4099" max="4099" width="14.85546875" style="733" customWidth="1"/>
    <col min="4100" max="4103" width="14.7109375" style="733" customWidth="1"/>
    <col min="4104" max="4104" width="11" style="733" customWidth="1"/>
    <col min="4105" max="4352" width="10.28515625" style="733"/>
    <col min="4353" max="4353" width="6.28515625" style="733" customWidth="1"/>
    <col min="4354" max="4354" width="51.140625" style="733" customWidth="1"/>
    <col min="4355" max="4355" width="14.85546875" style="733" customWidth="1"/>
    <col min="4356" max="4359" width="14.7109375" style="733" customWidth="1"/>
    <col min="4360" max="4360" width="11" style="733" customWidth="1"/>
    <col min="4361" max="4608" width="10.28515625" style="733"/>
    <col min="4609" max="4609" width="6.28515625" style="733" customWidth="1"/>
    <col min="4610" max="4610" width="51.140625" style="733" customWidth="1"/>
    <col min="4611" max="4611" width="14.85546875" style="733" customWidth="1"/>
    <col min="4612" max="4615" width="14.7109375" style="733" customWidth="1"/>
    <col min="4616" max="4616" width="11" style="733" customWidth="1"/>
    <col min="4617" max="4864" width="10.28515625" style="733"/>
    <col min="4865" max="4865" width="6.28515625" style="733" customWidth="1"/>
    <col min="4866" max="4866" width="51.140625" style="733" customWidth="1"/>
    <col min="4867" max="4867" width="14.85546875" style="733" customWidth="1"/>
    <col min="4868" max="4871" width="14.7109375" style="733" customWidth="1"/>
    <col min="4872" max="4872" width="11" style="733" customWidth="1"/>
    <col min="4873" max="5120" width="10.28515625" style="733"/>
    <col min="5121" max="5121" width="6.28515625" style="733" customWidth="1"/>
    <col min="5122" max="5122" width="51.140625" style="733" customWidth="1"/>
    <col min="5123" max="5123" width="14.85546875" style="733" customWidth="1"/>
    <col min="5124" max="5127" width="14.7109375" style="733" customWidth="1"/>
    <col min="5128" max="5128" width="11" style="733" customWidth="1"/>
    <col min="5129" max="5376" width="10.28515625" style="733"/>
    <col min="5377" max="5377" width="6.28515625" style="733" customWidth="1"/>
    <col min="5378" max="5378" width="51.140625" style="733" customWidth="1"/>
    <col min="5379" max="5379" width="14.85546875" style="733" customWidth="1"/>
    <col min="5380" max="5383" width="14.7109375" style="733" customWidth="1"/>
    <col min="5384" max="5384" width="11" style="733" customWidth="1"/>
    <col min="5385" max="5632" width="10.28515625" style="733"/>
    <col min="5633" max="5633" width="6.28515625" style="733" customWidth="1"/>
    <col min="5634" max="5634" width="51.140625" style="733" customWidth="1"/>
    <col min="5635" max="5635" width="14.85546875" style="733" customWidth="1"/>
    <col min="5636" max="5639" width="14.7109375" style="733" customWidth="1"/>
    <col min="5640" max="5640" width="11" style="733" customWidth="1"/>
    <col min="5641" max="5888" width="10.28515625" style="733"/>
    <col min="5889" max="5889" width="6.28515625" style="733" customWidth="1"/>
    <col min="5890" max="5890" width="51.140625" style="733" customWidth="1"/>
    <col min="5891" max="5891" width="14.85546875" style="733" customWidth="1"/>
    <col min="5892" max="5895" width="14.7109375" style="733" customWidth="1"/>
    <col min="5896" max="5896" width="11" style="733" customWidth="1"/>
    <col min="5897" max="6144" width="10.28515625" style="733"/>
    <col min="6145" max="6145" width="6.28515625" style="733" customWidth="1"/>
    <col min="6146" max="6146" width="51.140625" style="733" customWidth="1"/>
    <col min="6147" max="6147" width="14.85546875" style="733" customWidth="1"/>
    <col min="6148" max="6151" width="14.7109375" style="733" customWidth="1"/>
    <col min="6152" max="6152" width="11" style="733" customWidth="1"/>
    <col min="6153" max="6400" width="10.28515625" style="733"/>
    <col min="6401" max="6401" width="6.28515625" style="733" customWidth="1"/>
    <col min="6402" max="6402" width="51.140625" style="733" customWidth="1"/>
    <col min="6403" max="6403" width="14.85546875" style="733" customWidth="1"/>
    <col min="6404" max="6407" width="14.7109375" style="733" customWidth="1"/>
    <col min="6408" max="6408" width="11" style="733" customWidth="1"/>
    <col min="6409" max="6656" width="10.28515625" style="733"/>
    <col min="6657" max="6657" width="6.28515625" style="733" customWidth="1"/>
    <col min="6658" max="6658" width="51.140625" style="733" customWidth="1"/>
    <col min="6659" max="6659" width="14.85546875" style="733" customWidth="1"/>
    <col min="6660" max="6663" width="14.7109375" style="733" customWidth="1"/>
    <col min="6664" max="6664" width="11" style="733" customWidth="1"/>
    <col min="6665" max="6912" width="10.28515625" style="733"/>
    <col min="6913" max="6913" width="6.28515625" style="733" customWidth="1"/>
    <col min="6914" max="6914" width="51.140625" style="733" customWidth="1"/>
    <col min="6915" max="6915" width="14.85546875" style="733" customWidth="1"/>
    <col min="6916" max="6919" width="14.7109375" style="733" customWidth="1"/>
    <col min="6920" max="6920" width="11" style="733" customWidth="1"/>
    <col min="6921" max="7168" width="10.28515625" style="733"/>
    <col min="7169" max="7169" width="6.28515625" style="733" customWidth="1"/>
    <col min="7170" max="7170" width="51.140625" style="733" customWidth="1"/>
    <col min="7171" max="7171" width="14.85546875" style="733" customWidth="1"/>
    <col min="7172" max="7175" width="14.7109375" style="733" customWidth="1"/>
    <col min="7176" max="7176" width="11" style="733" customWidth="1"/>
    <col min="7177" max="7424" width="10.28515625" style="733"/>
    <col min="7425" max="7425" width="6.28515625" style="733" customWidth="1"/>
    <col min="7426" max="7426" width="51.140625" style="733" customWidth="1"/>
    <col min="7427" max="7427" width="14.85546875" style="733" customWidth="1"/>
    <col min="7428" max="7431" width="14.7109375" style="733" customWidth="1"/>
    <col min="7432" max="7432" width="11" style="733" customWidth="1"/>
    <col min="7433" max="7680" width="10.28515625" style="733"/>
    <col min="7681" max="7681" width="6.28515625" style="733" customWidth="1"/>
    <col min="7682" max="7682" width="51.140625" style="733" customWidth="1"/>
    <col min="7683" max="7683" width="14.85546875" style="733" customWidth="1"/>
    <col min="7684" max="7687" width="14.7109375" style="733" customWidth="1"/>
    <col min="7688" max="7688" width="11" style="733" customWidth="1"/>
    <col min="7689" max="7936" width="10.28515625" style="733"/>
    <col min="7937" max="7937" width="6.28515625" style="733" customWidth="1"/>
    <col min="7938" max="7938" width="51.140625" style="733" customWidth="1"/>
    <col min="7939" max="7939" width="14.85546875" style="733" customWidth="1"/>
    <col min="7940" max="7943" width="14.7109375" style="733" customWidth="1"/>
    <col min="7944" max="7944" width="11" style="733" customWidth="1"/>
    <col min="7945" max="8192" width="10.28515625" style="733"/>
    <col min="8193" max="8193" width="6.28515625" style="733" customWidth="1"/>
    <col min="8194" max="8194" width="51.140625" style="733" customWidth="1"/>
    <col min="8195" max="8195" width="14.85546875" style="733" customWidth="1"/>
    <col min="8196" max="8199" width="14.7109375" style="733" customWidth="1"/>
    <col min="8200" max="8200" width="11" style="733" customWidth="1"/>
    <col min="8201" max="8448" width="10.28515625" style="733"/>
    <col min="8449" max="8449" width="6.28515625" style="733" customWidth="1"/>
    <col min="8450" max="8450" width="51.140625" style="733" customWidth="1"/>
    <col min="8451" max="8451" width="14.85546875" style="733" customWidth="1"/>
    <col min="8452" max="8455" width="14.7109375" style="733" customWidth="1"/>
    <col min="8456" max="8456" width="11" style="733" customWidth="1"/>
    <col min="8457" max="8704" width="10.28515625" style="733"/>
    <col min="8705" max="8705" width="6.28515625" style="733" customWidth="1"/>
    <col min="8706" max="8706" width="51.140625" style="733" customWidth="1"/>
    <col min="8707" max="8707" width="14.85546875" style="733" customWidth="1"/>
    <col min="8708" max="8711" width="14.7109375" style="733" customWidth="1"/>
    <col min="8712" max="8712" width="11" style="733" customWidth="1"/>
    <col min="8713" max="8960" width="10.28515625" style="733"/>
    <col min="8961" max="8961" width="6.28515625" style="733" customWidth="1"/>
    <col min="8962" max="8962" width="51.140625" style="733" customWidth="1"/>
    <col min="8963" max="8963" width="14.85546875" style="733" customWidth="1"/>
    <col min="8964" max="8967" width="14.7109375" style="733" customWidth="1"/>
    <col min="8968" max="8968" width="11" style="733" customWidth="1"/>
    <col min="8969" max="9216" width="10.28515625" style="733"/>
    <col min="9217" max="9217" width="6.28515625" style="733" customWidth="1"/>
    <col min="9218" max="9218" width="51.140625" style="733" customWidth="1"/>
    <col min="9219" max="9219" width="14.85546875" style="733" customWidth="1"/>
    <col min="9220" max="9223" width="14.7109375" style="733" customWidth="1"/>
    <col min="9224" max="9224" width="11" style="733" customWidth="1"/>
    <col min="9225" max="9472" width="10.28515625" style="733"/>
    <col min="9473" max="9473" width="6.28515625" style="733" customWidth="1"/>
    <col min="9474" max="9474" width="51.140625" style="733" customWidth="1"/>
    <col min="9475" max="9475" width="14.85546875" style="733" customWidth="1"/>
    <col min="9476" max="9479" width="14.7109375" style="733" customWidth="1"/>
    <col min="9480" max="9480" width="11" style="733" customWidth="1"/>
    <col min="9481" max="9728" width="10.28515625" style="733"/>
    <col min="9729" max="9729" width="6.28515625" style="733" customWidth="1"/>
    <col min="9730" max="9730" width="51.140625" style="733" customWidth="1"/>
    <col min="9731" max="9731" width="14.85546875" style="733" customWidth="1"/>
    <col min="9732" max="9735" width="14.7109375" style="733" customWidth="1"/>
    <col min="9736" max="9736" width="11" style="733" customWidth="1"/>
    <col min="9737" max="9984" width="10.28515625" style="733"/>
    <col min="9985" max="9985" width="6.28515625" style="733" customWidth="1"/>
    <col min="9986" max="9986" width="51.140625" style="733" customWidth="1"/>
    <col min="9987" max="9987" width="14.85546875" style="733" customWidth="1"/>
    <col min="9988" max="9991" width="14.7109375" style="733" customWidth="1"/>
    <col min="9992" max="9992" width="11" style="733" customWidth="1"/>
    <col min="9993" max="10240" width="10.28515625" style="733"/>
    <col min="10241" max="10241" width="6.28515625" style="733" customWidth="1"/>
    <col min="10242" max="10242" width="51.140625" style="733" customWidth="1"/>
    <col min="10243" max="10243" width="14.85546875" style="733" customWidth="1"/>
    <col min="10244" max="10247" width="14.7109375" style="733" customWidth="1"/>
    <col min="10248" max="10248" width="11" style="733" customWidth="1"/>
    <col min="10249" max="10496" width="10.28515625" style="733"/>
    <col min="10497" max="10497" width="6.28515625" style="733" customWidth="1"/>
    <col min="10498" max="10498" width="51.140625" style="733" customWidth="1"/>
    <col min="10499" max="10499" width="14.85546875" style="733" customWidth="1"/>
    <col min="10500" max="10503" width="14.7109375" style="733" customWidth="1"/>
    <col min="10504" max="10504" width="11" style="733" customWidth="1"/>
    <col min="10505" max="10752" width="10.28515625" style="733"/>
    <col min="10753" max="10753" width="6.28515625" style="733" customWidth="1"/>
    <col min="10754" max="10754" width="51.140625" style="733" customWidth="1"/>
    <col min="10755" max="10755" width="14.85546875" style="733" customWidth="1"/>
    <col min="10756" max="10759" width="14.7109375" style="733" customWidth="1"/>
    <col min="10760" max="10760" width="11" style="733" customWidth="1"/>
    <col min="10761" max="11008" width="10.28515625" style="733"/>
    <col min="11009" max="11009" width="6.28515625" style="733" customWidth="1"/>
    <col min="11010" max="11010" width="51.140625" style="733" customWidth="1"/>
    <col min="11011" max="11011" width="14.85546875" style="733" customWidth="1"/>
    <col min="11012" max="11015" width="14.7109375" style="733" customWidth="1"/>
    <col min="11016" max="11016" width="11" style="733" customWidth="1"/>
    <col min="11017" max="11264" width="10.28515625" style="733"/>
    <col min="11265" max="11265" width="6.28515625" style="733" customWidth="1"/>
    <col min="11266" max="11266" width="51.140625" style="733" customWidth="1"/>
    <col min="11267" max="11267" width="14.85546875" style="733" customWidth="1"/>
    <col min="11268" max="11271" width="14.7109375" style="733" customWidth="1"/>
    <col min="11272" max="11272" width="11" style="733" customWidth="1"/>
    <col min="11273" max="11520" width="10.28515625" style="733"/>
    <col min="11521" max="11521" width="6.28515625" style="733" customWidth="1"/>
    <col min="11522" max="11522" width="51.140625" style="733" customWidth="1"/>
    <col min="11523" max="11523" width="14.85546875" style="733" customWidth="1"/>
    <col min="11524" max="11527" width="14.7109375" style="733" customWidth="1"/>
    <col min="11528" max="11528" width="11" style="733" customWidth="1"/>
    <col min="11529" max="11776" width="10.28515625" style="733"/>
    <col min="11777" max="11777" width="6.28515625" style="733" customWidth="1"/>
    <col min="11778" max="11778" width="51.140625" style="733" customWidth="1"/>
    <col min="11779" max="11779" width="14.85546875" style="733" customWidth="1"/>
    <col min="11780" max="11783" width="14.7109375" style="733" customWidth="1"/>
    <col min="11784" max="11784" width="11" style="733" customWidth="1"/>
    <col min="11785" max="12032" width="10.28515625" style="733"/>
    <col min="12033" max="12033" width="6.28515625" style="733" customWidth="1"/>
    <col min="12034" max="12034" width="51.140625" style="733" customWidth="1"/>
    <col min="12035" max="12035" width="14.85546875" style="733" customWidth="1"/>
    <col min="12036" max="12039" width="14.7109375" style="733" customWidth="1"/>
    <col min="12040" max="12040" width="11" style="733" customWidth="1"/>
    <col min="12041" max="12288" width="10.28515625" style="733"/>
    <col min="12289" max="12289" width="6.28515625" style="733" customWidth="1"/>
    <col min="12290" max="12290" width="51.140625" style="733" customWidth="1"/>
    <col min="12291" max="12291" width="14.85546875" style="733" customWidth="1"/>
    <col min="12292" max="12295" width="14.7109375" style="733" customWidth="1"/>
    <col min="12296" max="12296" width="11" style="733" customWidth="1"/>
    <col min="12297" max="12544" width="10.28515625" style="733"/>
    <col min="12545" max="12545" width="6.28515625" style="733" customWidth="1"/>
    <col min="12546" max="12546" width="51.140625" style="733" customWidth="1"/>
    <col min="12547" max="12547" width="14.85546875" style="733" customWidth="1"/>
    <col min="12548" max="12551" width="14.7109375" style="733" customWidth="1"/>
    <col min="12552" max="12552" width="11" style="733" customWidth="1"/>
    <col min="12553" max="12800" width="10.28515625" style="733"/>
    <col min="12801" max="12801" width="6.28515625" style="733" customWidth="1"/>
    <col min="12802" max="12802" width="51.140625" style="733" customWidth="1"/>
    <col min="12803" max="12803" width="14.85546875" style="733" customWidth="1"/>
    <col min="12804" max="12807" width="14.7109375" style="733" customWidth="1"/>
    <col min="12808" max="12808" width="11" style="733" customWidth="1"/>
    <col min="12809" max="13056" width="10.28515625" style="733"/>
    <col min="13057" max="13057" width="6.28515625" style="733" customWidth="1"/>
    <col min="13058" max="13058" width="51.140625" style="733" customWidth="1"/>
    <col min="13059" max="13059" width="14.85546875" style="733" customWidth="1"/>
    <col min="13060" max="13063" width="14.7109375" style="733" customWidth="1"/>
    <col min="13064" max="13064" width="11" style="733" customWidth="1"/>
    <col min="13065" max="13312" width="10.28515625" style="733"/>
    <col min="13313" max="13313" width="6.28515625" style="733" customWidth="1"/>
    <col min="13314" max="13314" width="51.140625" style="733" customWidth="1"/>
    <col min="13315" max="13315" width="14.85546875" style="733" customWidth="1"/>
    <col min="13316" max="13319" width="14.7109375" style="733" customWidth="1"/>
    <col min="13320" max="13320" width="11" style="733" customWidth="1"/>
    <col min="13321" max="13568" width="10.28515625" style="733"/>
    <col min="13569" max="13569" width="6.28515625" style="733" customWidth="1"/>
    <col min="13570" max="13570" width="51.140625" style="733" customWidth="1"/>
    <col min="13571" max="13571" width="14.85546875" style="733" customWidth="1"/>
    <col min="13572" max="13575" width="14.7109375" style="733" customWidth="1"/>
    <col min="13576" max="13576" width="11" style="733" customWidth="1"/>
    <col min="13577" max="13824" width="10.28515625" style="733"/>
    <col min="13825" max="13825" width="6.28515625" style="733" customWidth="1"/>
    <col min="13826" max="13826" width="51.140625" style="733" customWidth="1"/>
    <col min="13827" max="13827" width="14.85546875" style="733" customWidth="1"/>
    <col min="13828" max="13831" width="14.7109375" style="733" customWidth="1"/>
    <col min="13832" max="13832" width="11" style="733" customWidth="1"/>
    <col min="13833" max="14080" width="10.28515625" style="733"/>
    <col min="14081" max="14081" width="6.28515625" style="733" customWidth="1"/>
    <col min="14082" max="14082" width="51.140625" style="733" customWidth="1"/>
    <col min="14083" max="14083" width="14.85546875" style="733" customWidth="1"/>
    <col min="14084" max="14087" width="14.7109375" style="733" customWidth="1"/>
    <col min="14088" max="14088" width="11" style="733" customWidth="1"/>
    <col min="14089" max="14336" width="10.28515625" style="733"/>
    <col min="14337" max="14337" width="6.28515625" style="733" customWidth="1"/>
    <col min="14338" max="14338" width="51.140625" style="733" customWidth="1"/>
    <col min="14339" max="14339" width="14.85546875" style="733" customWidth="1"/>
    <col min="14340" max="14343" width="14.7109375" style="733" customWidth="1"/>
    <col min="14344" max="14344" width="11" style="733" customWidth="1"/>
    <col min="14345" max="14592" width="10.28515625" style="733"/>
    <col min="14593" max="14593" width="6.28515625" style="733" customWidth="1"/>
    <col min="14594" max="14594" width="51.140625" style="733" customWidth="1"/>
    <col min="14595" max="14595" width="14.85546875" style="733" customWidth="1"/>
    <col min="14596" max="14599" width="14.7109375" style="733" customWidth="1"/>
    <col min="14600" max="14600" width="11" style="733" customWidth="1"/>
    <col min="14601" max="14848" width="10.28515625" style="733"/>
    <col min="14849" max="14849" width="6.28515625" style="733" customWidth="1"/>
    <col min="14850" max="14850" width="51.140625" style="733" customWidth="1"/>
    <col min="14851" max="14851" width="14.85546875" style="733" customWidth="1"/>
    <col min="14852" max="14855" width="14.7109375" style="733" customWidth="1"/>
    <col min="14856" max="14856" width="11" style="733" customWidth="1"/>
    <col min="14857" max="15104" width="10.28515625" style="733"/>
    <col min="15105" max="15105" width="6.28515625" style="733" customWidth="1"/>
    <col min="15106" max="15106" width="51.140625" style="733" customWidth="1"/>
    <col min="15107" max="15107" width="14.85546875" style="733" customWidth="1"/>
    <col min="15108" max="15111" width="14.7109375" style="733" customWidth="1"/>
    <col min="15112" max="15112" width="11" style="733" customWidth="1"/>
    <col min="15113" max="15360" width="10.28515625" style="733"/>
    <col min="15361" max="15361" width="6.28515625" style="733" customWidth="1"/>
    <col min="15362" max="15362" width="51.140625" style="733" customWidth="1"/>
    <col min="15363" max="15363" width="14.85546875" style="733" customWidth="1"/>
    <col min="15364" max="15367" width="14.7109375" style="733" customWidth="1"/>
    <col min="15368" max="15368" width="11" style="733" customWidth="1"/>
    <col min="15369" max="15616" width="10.28515625" style="733"/>
    <col min="15617" max="15617" width="6.28515625" style="733" customWidth="1"/>
    <col min="15618" max="15618" width="51.140625" style="733" customWidth="1"/>
    <col min="15619" max="15619" width="14.85546875" style="733" customWidth="1"/>
    <col min="15620" max="15623" width="14.7109375" style="733" customWidth="1"/>
    <col min="15624" max="15624" width="11" style="733" customWidth="1"/>
    <col min="15625" max="15872" width="10.28515625" style="733"/>
    <col min="15873" max="15873" width="6.28515625" style="733" customWidth="1"/>
    <col min="15874" max="15874" width="51.140625" style="733" customWidth="1"/>
    <col min="15875" max="15875" width="14.85546875" style="733" customWidth="1"/>
    <col min="15876" max="15879" width="14.7109375" style="733" customWidth="1"/>
    <col min="15880" max="15880" width="11" style="733" customWidth="1"/>
    <col min="15881" max="16128" width="10.28515625" style="733"/>
    <col min="16129" max="16129" width="6.28515625" style="733" customWidth="1"/>
    <col min="16130" max="16130" width="51.140625" style="733" customWidth="1"/>
    <col min="16131" max="16131" width="14.85546875" style="733" customWidth="1"/>
    <col min="16132" max="16135" width="14.7109375" style="733" customWidth="1"/>
    <col min="16136" max="16136" width="11" style="733" customWidth="1"/>
    <col min="16137" max="16384" width="10.28515625" style="733"/>
  </cols>
  <sheetData>
    <row r="1" spans="1:8">
      <c r="E1" s="734"/>
      <c r="F1" s="734" t="s">
        <v>854</v>
      </c>
    </row>
    <row r="2" spans="1:8">
      <c r="E2" s="735"/>
      <c r="F2" s="735" t="s">
        <v>1308</v>
      </c>
      <c r="G2" s="735"/>
    </row>
    <row r="3" spans="1:8">
      <c r="E3" s="735"/>
      <c r="F3" s="735" t="s">
        <v>13</v>
      </c>
      <c r="G3" s="735"/>
      <c r="H3" s="735"/>
    </row>
    <row r="4" spans="1:8">
      <c r="E4" s="735"/>
      <c r="F4" s="735" t="s">
        <v>1305</v>
      </c>
      <c r="G4" s="735"/>
    </row>
    <row r="5" spans="1:8" s="737" customFormat="1" ht="15" customHeight="1">
      <c r="A5" s="736"/>
      <c r="F5" s="733"/>
      <c r="G5" s="733"/>
    </row>
    <row r="6" spans="1:8" s="737" customFormat="1" ht="18.75">
      <c r="A6" s="1479" t="s">
        <v>855</v>
      </c>
      <c r="B6" s="1479"/>
      <c r="C6" s="1479"/>
      <c r="D6" s="1479"/>
      <c r="E6" s="1479"/>
      <c r="F6" s="1479"/>
      <c r="G6" s="1479"/>
      <c r="H6" s="1479"/>
    </row>
    <row r="7" spans="1:8" s="737" customFormat="1" ht="18.75">
      <c r="A7" s="1479" t="s">
        <v>251</v>
      </c>
      <c r="B7" s="1479"/>
      <c r="C7" s="1479"/>
      <c r="D7" s="1479"/>
      <c r="E7" s="1479"/>
      <c r="F7" s="1479"/>
      <c r="G7" s="1479"/>
      <c r="H7" s="1479"/>
    </row>
    <row r="8" spans="1:8" s="737" customFormat="1" ht="3" customHeight="1">
      <c r="A8" s="738"/>
    </row>
    <row r="9" spans="1:8" s="739" customFormat="1" ht="29.25" customHeight="1">
      <c r="A9" s="737"/>
      <c r="B9" s="1369"/>
      <c r="C9" s="1369"/>
      <c r="D9" s="1369"/>
      <c r="E9" s="1369"/>
      <c r="F9" s="1369"/>
      <c r="G9" s="1369"/>
    </row>
    <row r="10" spans="1:8" s="739" customFormat="1" ht="15" customHeight="1">
      <c r="A10" s="1480" t="s">
        <v>5</v>
      </c>
      <c r="B10" s="1480"/>
      <c r="C10" s="1480"/>
      <c r="D10" s="1480"/>
      <c r="E10" s="1480"/>
      <c r="F10" s="1480"/>
      <c r="G10" s="1480"/>
      <c r="H10" s="1480"/>
    </row>
    <row r="11" spans="1:8" s="737" customFormat="1" ht="3" customHeight="1">
      <c r="A11" s="738"/>
    </row>
    <row r="12" spans="1:8" ht="15" customHeight="1">
      <c r="C12" s="740"/>
      <c r="E12" s="1481" t="s">
        <v>688</v>
      </c>
      <c r="F12" s="1481"/>
      <c r="G12" s="1481"/>
      <c r="H12" s="1481"/>
    </row>
    <row r="13" spans="1:8" ht="25.5" customHeight="1">
      <c r="A13" s="1482" t="s">
        <v>11</v>
      </c>
      <c r="B13" s="1482" t="s">
        <v>331</v>
      </c>
      <c r="C13" s="1467" t="s">
        <v>856</v>
      </c>
      <c r="D13" s="1466" t="s">
        <v>333</v>
      </c>
      <c r="E13" s="1466"/>
      <c r="F13" s="1467" t="s">
        <v>857</v>
      </c>
      <c r="G13" s="1484" t="s">
        <v>858</v>
      </c>
      <c r="H13" s="1467" t="s">
        <v>336</v>
      </c>
    </row>
    <row r="14" spans="1:8" ht="36.75" customHeight="1">
      <c r="A14" s="1483"/>
      <c r="B14" s="1483"/>
      <c r="C14" s="1467"/>
      <c r="D14" s="741" t="s">
        <v>859</v>
      </c>
      <c r="E14" s="741" t="s">
        <v>860</v>
      </c>
      <c r="F14" s="1467"/>
      <c r="G14" s="1484"/>
      <c r="H14" s="1467"/>
    </row>
    <row r="15" spans="1:8" s="743" customFormat="1">
      <c r="A15" s="742" t="s">
        <v>1</v>
      </c>
      <c r="B15" s="742" t="s">
        <v>2</v>
      </c>
      <c r="C15" s="742" t="s">
        <v>4</v>
      </c>
      <c r="D15" s="742" t="s">
        <v>8</v>
      </c>
      <c r="E15" s="742" t="s">
        <v>291</v>
      </c>
      <c r="F15" s="742" t="s">
        <v>292</v>
      </c>
      <c r="G15" s="742" t="s">
        <v>339</v>
      </c>
      <c r="H15" s="742" t="s">
        <v>340</v>
      </c>
    </row>
    <row r="16" spans="1:8" ht="8.25" customHeight="1">
      <c r="A16" s="1471"/>
      <c r="B16" s="1471"/>
      <c r="C16" s="1471"/>
      <c r="D16" s="1471"/>
      <c r="E16" s="1471"/>
      <c r="F16" s="1471"/>
      <c r="G16" s="1471"/>
      <c r="H16" s="1471"/>
    </row>
    <row r="17" spans="1:23" ht="21.75" customHeight="1">
      <c r="A17" s="744"/>
      <c r="B17" s="500" t="s">
        <v>341</v>
      </c>
      <c r="C17" s="745">
        <f>C18+C39+C43+C46+C40+C41+C42</f>
        <v>0</v>
      </c>
      <c r="D17" s="745">
        <f>D18+D39+D43+D46+D40+D41+D42</f>
        <v>0</v>
      </c>
      <c r="E17" s="745">
        <f>E18+E39+E43+E46+E40+E41+E42</f>
        <v>0</v>
      </c>
      <c r="F17" s="745">
        <f>F18+F39+F43+F46+F40+F41+F42</f>
        <v>0</v>
      </c>
      <c r="G17" s="745" t="e">
        <f t="shared" ref="G17:G52" si="0">F17/E17%</f>
        <v>#DIV/0!</v>
      </c>
      <c r="H17" s="745" t="e">
        <f t="shared" ref="H17:H52" si="1">F17/C17%</f>
        <v>#DIV/0!</v>
      </c>
    </row>
    <row r="18" spans="1:23" s="747" customFormat="1" ht="18.75" customHeight="1">
      <c r="A18" s="746" t="s">
        <v>143</v>
      </c>
      <c r="B18" s="511" t="s">
        <v>861</v>
      </c>
      <c r="C18" s="745">
        <f>C19+C23+C30+C34+C35+C36</f>
        <v>0</v>
      </c>
      <c r="D18" s="745">
        <f>D19+D23+D30+D34+D35+D36</f>
        <v>0</v>
      </c>
      <c r="E18" s="745">
        <f>E19+E23+E30+E34+E35+E36</f>
        <v>0</v>
      </c>
      <c r="F18" s="745">
        <f>F19+F23+F30+F34+F35+F36</f>
        <v>0</v>
      </c>
      <c r="G18" s="745" t="e">
        <f t="shared" si="0"/>
        <v>#DIV/0!</v>
      </c>
      <c r="H18" s="745" t="e">
        <f t="shared" si="1"/>
        <v>#DIV/0!</v>
      </c>
    </row>
    <row r="19" spans="1:23" ht="18.75" customHeight="1">
      <c r="A19" s="748" t="s">
        <v>1</v>
      </c>
      <c r="B19" s="749" t="s">
        <v>862</v>
      </c>
      <c r="C19" s="376">
        <f>C20+C21+C22</f>
        <v>0</v>
      </c>
      <c r="D19" s="376">
        <f>D20+D21+D22</f>
        <v>0</v>
      </c>
      <c r="E19" s="376">
        <f>E20+E21+E22</f>
        <v>0</v>
      </c>
      <c r="F19" s="376">
        <f>F20+F21+F22</f>
        <v>0</v>
      </c>
      <c r="G19" s="376" t="e">
        <f t="shared" si="0"/>
        <v>#DIV/0!</v>
      </c>
      <c r="H19" s="376" t="e">
        <f t="shared" si="1"/>
        <v>#DIV/0!</v>
      </c>
    </row>
    <row r="20" spans="1:23" s="753" customFormat="1" ht="17.25" customHeight="1">
      <c r="A20" s="380" t="s">
        <v>344</v>
      </c>
      <c r="B20" s="750" t="s">
        <v>371</v>
      </c>
      <c r="C20" s="751"/>
      <c r="D20" s="751"/>
      <c r="E20" s="751"/>
      <c r="F20" s="751"/>
      <c r="G20" s="752" t="e">
        <f t="shared" si="0"/>
        <v>#DIV/0!</v>
      </c>
      <c r="H20" s="752" t="e">
        <f>F20/C20%</f>
        <v>#DIV/0!</v>
      </c>
      <c r="I20" s="733"/>
      <c r="J20" s="733"/>
      <c r="K20" s="733"/>
      <c r="L20" s="733"/>
      <c r="M20" s="733"/>
      <c r="N20" s="733"/>
      <c r="O20" s="733"/>
      <c r="P20" s="733"/>
      <c r="Q20" s="733"/>
      <c r="R20" s="733"/>
      <c r="S20" s="733"/>
      <c r="T20" s="733"/>
      <c r="U20" s="733"/>
      <c r="V20" s="733"/>
      <c r="W20" s="733"/>
    </row>
    <row r="21" spans="1:23" s="753" customFormat="1" ht="17.25" customHeight="1">
      <c r="A21" s="380" t="s">
        <v>352</v>
      </c>
      <c r="B21" s="381" t="s">
        <v>863</v>
      </c>
      <c r="C21" s="751"/>
      <c r="D21" s="751"/>
      <c r="E21" s="751"/>
      <c r="F21" s="751"/>
      <c r="G21" s="752" t="e">
        <f t="shared" si="0"/>
        <v>#DIV/0!</v>
      </c>
      <c r="H21" s="752" t="e">
        <f t="shared" si="1"/>
        <v>#DIV/0!</v>
      </c>
      <c r="I21" s="733"/>
      <c r="J21" s="733"/>
      <c r="K21" s="733"/>
      <c r="L21" s="733"/>
      <c r="M21" s="733"/>
      <c r="N21" s="733"/>
      <c r="O21" s="733"/>
      <c r="P21" s="733"/>
      <c r="Q21" s="733"/>
      <c r="R21" s="733"/>
      <c r="S21" s="733"/>
      <c r="T21" s="733"/>
      <c r="U21" s="733"/>
      <c r="V21" s="733"/>
      <c r="W21" s="733"/>
    </row>
    <row r="22" spans="1:23" ht="17.25" customHeight="1">
      <c r="A22" s="380" t="s">
        <v>354</v>
      </c>
      <c r="B22" s="381" t="s">
        <v>864</v>
      </c>
      <c r="C22" s="751"/>
      <c r="D22" s="751"/>
      <c r="E22" s="751"/>
      <c r="F22" s="751"/>
      <c r="G22" s="752" t="e">
        <f t="shared" si="0"/>
        <v>#DIV/0!</v>
      </c>
      <c r="H22" s="752" t="e">
        <f t="shared" si="1"/>
        <v>#DIV/0!</v>
      </c>
    </row>
    <row r="23" spans="1:23" ht="16.5" customHeight="1">
      <c r="A23" s="748" t="s">
        <v>2</v>
      </c>
      <c r="B23" s="749" t="s">
        <v>865</v>
      </c>
      <c r="C23" s="376">
        <f>C24+C27+C28+C29</f>
        <v>0</v>
      </c>
      <c r="D23" s="376">
        <f>D24+D27+D28+D29</f>
        <v>0</v>
      </c>
      <c r="E23" s="376">
        <f>E24+E27+E28+E29</f>
        <v>0</v>
      </c>
      <c r="F23" s="376">
        <f>F24+F27+F28+F29</f>
        <v>0</v>
      </c>
      <c r="G23" s="376" t="e">
        <f t="shared" si="0"/>
        <v>#DIV/0!</v>
      </c>
      <c r="H23" s="376" t="e">
        <f t="shared" si="1"/>
        <v>#DIV/0!</v>
      </c>
    </row>
    <row r="24" spans="1:23" ht="16.5" customHeight="1">
      <c r="A24" s="380" t="s">
        <v>392</v>
      </c>
      <c r="B24" s="381" t="s">
        <v>866</v>
      </c>
      <c r="C24" s="754">
        <f>C25+C26</f>
        <v>0</v>
      </c>
      <c r="D24" s="754">
        <f>D25+D26</f>
        <v>0</v>
      </c>
      <c r="E24" s="754">
        <f>E25+E26</f>
        <v>0</v>
      </c>
      <c r="F24" s="754">
        <f>F25+F26</f>
        <v>0</v>
      </c>
      <c r="G24" s="752" t="e">
        <f t="shared" si="0"/>
        <v>#DIV/0!</v>
      </c>
      <c r="H24" s="752" t="e">
        <f t="shared" si="1"/>
        <v>#DIV/0!</v>
      </c>
    </row>
    <row r="25" spans="1:23" ht="16.5" customHeight="1">
      <c r="A25" s="380" t="s">
        <v>867</v>
      </c>
      <c r="B25" s="381" t="s">
        <v>868</v>
      </c>
      <c r="C25" s="751"/>
      <c r="D25" s="751"/>
      <c r="E25" s="751"/>
      <c r="F25" s="751"/>
      <c r="G25" s="752" t="e">
        <f>F25/E25%</f>
        <v>#DIV/0!</v>
      </c>
      <c r="H25" s="752" t="e">
        <f>F25/C25%</f>
        <v>#DIV/0!</v>
      </c>
    </row>
    <row r="26" spans="1:23" ht="16.5" customHeight="1">
      <c r="A26" s="380" t="s">
        <v>869</v>
      </c>
      <c r="B26" s="381" t="s">
        <v>870</v>
      </c>
      <c r="C26" s="751"/>
      <c r="D26" s="751"/>
      <c r="E26" s="751"/>
      <c r="F26" s="751"/>
      <c r="G26" s="752" t="e">
        <f>F26/E26%</f>
        <v>#DIV/0!</v>
      </c>
      <c r="H26" s="752" t="e">
        <f>F26/C26%</f>
        <v>#DIV/0!</v>
      </c>
    </row>
    <row r="27" spans="1:23" ht="16.5" customHeight="1">
      <c r="A27" s="380" t="s">
        <v>393</v>
      </c>
      <c r="B27" s="381" t="s">
        <v>871</v>
      </c>
      <c r="C27" s="751"/>
      <c r="D27" s="751"/>
      <c r="E27" s="751"/>
      <c r="F27" s="751"/>
      <c r="G27" s="752" t="e">
        <f t="shared" si="0"/>
        <v>#DIV/0!</v>
      </c>
      <c r="H27" s="752" t="e">
        <f t="shared" si="1"/>
        <v>#DIV/0!</v>
      </c>
    </row>
    <row r="28" spans="1:23" ht="16.5" customHeight="1">
      <c r="A28" s="380" t="s">
        <v>394</v>
      </c>
      <c r="B28" s="381" t="s">
        <v>375</v>
      </c>
      <c r="C28" s="751"/>
      <c r="D28" s="751"/>
      <c r="E28" s="751"/>
      <c r="F28" s="751"/>
      <c r="G28" s="752" t="e">
        <f t="shared" si="0"/>
        <v>#DIV/0!</v>
      </c>
      <c r="H28" s="752" t="e">
        <f t="shared" si="1"/>
        <v>#DIV/0!</v>
      </c>
    </row>
    <row r="29" spans="1:23" ht="16.5" customHeight="1">
      <c r="A29" s="380" t="s">
        <v>395</v>
      </c>
      <c r="B29" s="381" t="s">
        <v>872</v>
      </c>
      <c r="C29" s="751"/>
      <c r="D29" s="751"/>
      <c r="E29" s="751"/>
      <c r="F29" s="751"/>
      <c r="G29" s="752" t="e">
        <f t="shared" si="0"/>
        <v>#DIV/0!</v>
      </c>
      <c r="H29" s="752" t="e">
        <f t="shared" si="1"/>
        <v>#DIV/0!</v>
      </c>
    </row>
    <row r="30" spans="1:23" ht="18.75" customHeight="1">
      <c r="A30" s="748" t="s">
        <v>4</v>
      </c>
      <c r="B30" s="749" t="s">
        <v>873</v>
      </c>
      <c r="C30" s="755">
        <f>SUM(C31:C33)</f>
        <v>0</v>
      </c>
      <c r="D30" s="755">
        <f>SUM(D31:D33)</f>
        <v>0</v>
      </c>
      <c r="E30" s="755">
        <f>SUM(E31:E33)</f>
        <v>0</v>
      </c>
      <c r="F30" s="755">
        <f>SUM(F31:F33)</f>
        <v>0</v>
      </c>
      <c r="G30" s="756" t="e">
        <f t="shared" si="0"/>
        <v>#DIV/0!</v>
      </c>
      <c r="H30" s="756" t="e">
        <f t="shared" si="1"/>
        <v>#DIV/0!</v>
      </c>
    </row>
    <row r="31" spans="1:23" ht="18.75" customHeight="1">
      <c r="A31" s="380" t="s">
        <v>370</v>
      </c>
      <c r="B31" s="757" t="s">
        <v>874</v>
      </c>
      <c r="C31" s="751"/>
      <c r="D31" s="751"/>
      <c r="E31" s="751"/>
      <c r="F31" s="751"/>
      <c r="G31" s="752" t="e">
        <f>F31/E31%</f>
        <v>#DIV/0!</v>
      </c>
      <c r="H31" s="752" t="e">
        <f>F31/C31%</f>
        <v>#DIV/0!</v>
      </c>
    </row>
    <row r="32" spans="1:23" ht="18.75" customHeight="1">
      <c r="A32" s="380" t="s">
        <v>372</v>
      </c>
      <c r="B32" s="757" t="s">
        <v>875</v>
      </c>
      <c r="C32" s="751"/>
      <c r="D32" s="751"/>
      <c r="E32" s="751"/>
      <c r="F32" s="751"/>
      <c r="G32" s="752" t="e">
        <f>F32/E32%</f>
        <v>#DIV/0!</v>
      </c>
      <c r="H32" s="752" t="e">
        <f>F32/C32%</f>
        <v>#DIV/0!</v>
      </c>
    </row>
    <row r="33" spans="1:8" ht="18.75" customHeight="1">
      <c r="A33" s="380" t="s">
        <v>374</v>
      </c>
      <c r="B33" s="757" t="s">
        <v>876</v>
      </c>
      <c r="C33" s="751"/>
      <c r="D33" s="751"/>
      <c r="E33" s="751"/>
      <c r="F33" s="751"/>
      <c r="G33" s="752" t="e">
        <f>F33/E33%</f>
        <v>#DIV/0!</v>
      </c>
      <c r="H33" s="752" t="e">
        <f>F33/C33%</f>
        <v>#DIV/0!</v>
      </c>
    </row>
    <row r="34" spans="1:8" ht="18.75" customHeight="1">
      <c r="A34" s="748" t="s">
        <v>8</v>
      </c>
      <c r="B34" s="749" t="s">
        <v>877</v>
      </c>
      <c r="C34" s="758"/>
      <c r="D34" s="758"/>
      <c r="E34" s="758"/>
      <c r="F34" s="758"/>
      <c r="G34" s="756" t="e">
        <f t="shared" si="0"/>
        <v>#DIV/0!</v>
      </c>
      <c r="H34" s="756" t="e">
        <f t="shared" si="1"/>
        <v>#DIV/0!</v>
      </c>
    </row>
    <row r="35" spans="1:8" ht="18.75" customHeight="1">
      <c r="A35" s="748" t="s">
        <v>291</v>
      </c>
      <c r="B35" s="749" t="s">
        <v>878</v>
      </c>
      <c r="C35" s="758"/>
      <c r="D35" s="758"/>
      <c r="E35" s="758"/>
      <c r="F35" s="758"/>
      <c r="G35" s="756" t="e">
        <f t="shared" si="0"/>
        <v>#DIV/0!</v>
      </c>
      <c r="H35" s="756" t="e">
        <f t="shared" si="1"/>
        <v>#DIV/0!</v>
      </c>
    </row>
    <row r="36" spans="1:8" ht="18.75" customHeight="1">
      <c r="A36" s="748" t="s">
        <v>292</v>
      </c>
      <c r="B36" s="749" t="s">
        <v>879</v>
      </c>
      <c r="C36" s="758"/>
      <c r="D36" s="758"/>
      <c r="E36" s="758"/>
      <c r="F36" s="758"/>
      <c r="G36" s="756" t="e">
        <f t="shared" si="0"/>
        <v>#DIV/0!</v>
      </c>
      <c r="H36" s="756" t="e">
        <f t="shared" si="1"/>
        <v>#DIV/0!</v>
      </c>
    </row>
    <row r="37" spans="1:8" ht="18.75" customHeight="1">
      <c r="A37" s="380" t="s">
        <v>458</v>
      </c>
      <c r="B37" s="381" t="s">
        <v>880</v>
      </c>
      <c r="C37" s="751"/>
      <c r="D37" s="751"/>
      <c r="E37" s="751"/>
      <c r="F37" s="751"/>
      <c r="G37" s="752" t="e">
        <f t="shared" si="0"/>
        <v>#DIV/0!</v>
      </c>
      <c r="H37" s="752" t="e">
        <f>F37/C37%</f>
        <v>#DIV/0!</v>
      </c>
    </row>
    <row r="38" spans="1:8" ht="18.75" customHeight="1">
      <c r="A38" s="380" t="s">
        <v>460</v>
      </c>
      <c r="B38" s="381" t="s">
        <v>881</v>
      </c>
      <c r="C38" s="751"/>
      <c r="D38" s="751"/>
      <c r="E38" s="751"/>
      <c r="F38" s="751"/>
      <c r="G38" s="752" t="e">
        <f t="shared" si="0"/>
        <v>#DIV/0!</v>
      </c>
      <c r="H38" s="752" t="e">
        <f>F38/C38%</f>
        <v>#DIV/0!</v>
      </c>
    </row>
    <row r="39" spans="1:8" s="761" customFormat="1" ht="18.75" customHeight="1">
      <c r="A39" s="746" t="s">
        <v>144</v>
      </c>
      <c r="B39" s="511" t="s">
        <v>383</v>
      </c>
      <c r="C39" s="759"/>
      <c r="D39" s="759"/>
      <c r="E39" s="759"/>
      <c r="F39" s="759"/>
      <c r="G39" s="760" t="e">
        <f t="shared" si="0"/>
        <v>#DIV/0!</v>
      </c>
      <c r="H39" s="760" t="e">
        <f t="shared" si="1"/>
        <v>#DIV/0!</v>
      </c>
    </row>
    <row r="40" spans="1:8" s="761" customFormat="1" ht="18.75" customHeight="1">
      <c r="A40" s="746" t="s">
        <v>159</v>
      </c>
      <c r="B40" s="500" t="s">
        <v>882</v>
      </c>
      <c r="C40" s="759"/>
      <c r="D40" s="759"/>
      <c r="E40" s="759"/>
      <c r="F40" s="759"/>
      <c r="G40" s="760" t="e">
        <f t="shared" si="0"/>
        <v>#DIV/0!</v>
      </c>
      <c r="H40" s="760" t="e">
        <f t="shared" si="1"/>
        <v>#DIV/0!</v>
      </c>
    </row>
    <row r="41" spans="1:8" s="761" customFormat="1" ht="18.75" customHeight="1">
      <c r="A41" s="762" t="s">
        <v>172</v>
      </c>
      <c r="B41" s="763" t="s">
        <v>385</v>
      </c>
      <c r="C41" s="759"/>
      <c r="D41" s="759"/>
      <c r="E41" s="759"/>
      <c r="F41" s="759"/>
      <c r="G41" s="760" t="e">
        <f t="shared" si="0"/>
        <v>#DIV/0!</v>
      </c>
      <c r="H41" s="760" t="e">
        <f t="shared" si="1"/>
        <v>#DIV/0!</v>
      </c>
    </row>
    <row r="42" spans="1:8" s="761" customFormat="1" ht="18.75" customHeight="1">
      <c r="A42" s="762" t="s">
        <v>386</v>
      </c>
      <c r="B42" s="763" t="s">
        <v>387</v>
      </c>
      <c r="C42" s="759"/>
      <c r="D42" s="759"/>
      <c r="E42" s="759"/>
      <c r="F42" s="759"/>
      <c r="G42" s="760" t="e">
        <f t="shared" si="0"/>
        <v>#DIV/0!</v>
      </c>
      <c r="H42" s="760" t="e">
        <f t="shared" si="1"/>
        <v>#DIV/0!</v>
      </c>
    </row>
    <row r="43" spans="1:8" s="761" customFormat="1" ht="18.75" customHeight="1">
      <c r="A43" s="762" t="s">
        <v>388</v>
      </c>
      <c r="B43" s="500" t="s">
        <v>389</v>
      </c>
      <c r="C43" s="745">
        <f>C44+C45</f>
        <v>0</v>
      </c>
      <c r="D43" s="745">
        <f>D44+D45</f>
        <v>0</v>
      </c>
      <c r="E43" s="745">
        <f>E44+E45</f>
        <v>0</v>
      </c>
      <c r="F43" s="745">
        <f>F44+F45</f>
        <v>0</v>
      </c>
      <c r="G43" s="745" t="e">
        <f t="shared" si="0"/>
        <v>#DIV/0!</v>
      </c>
      <c r="H43" s="745" t="e">
        <f t="shared" si="1"/>
        <v>#DIV/0!</v>
      </c>
    </row>
    <row r="44" spans="1:8" ht="18.75" customHeight="1">
      <c r="A44" s="764" t="s">
        <v>1</v>
      </c>
      <c r="B44" s="765" t="s">
        <v>390</v>
      </c>
      <c r="C44" s="751"/>
      <c r="D44" s="751"/>
      <c r="E44" s="751"/>
      <c r="F44" s="751"/>
      <c r="G44" s="752" t="e">
        <f t="shared" si="0"/>
        <v>#DIV/0!</v>
      </c>
      <c r="H44" s="752" t="e">
        <f t="shared" si="1"/>
        <v>#DIV/0!</v>
      </c>
    </row>
    <row r="45" spans="1:8" ht="18.75" customHeight="1">
      <c r="A45" s="764" t="s">
        <v>2</v>
      </c>
      <c r="B45" s="765" t="s">
        <v>382</v>
      </c>
      <c r="C45" s="751"/>
      <c r="D45" s="751"/>
      <c r="E45" s="751"/>
      <c r="F45" s="751"/>
      <c r="G45" s="752" t="e">
        <f t="shared" si="0"/>
        <v>#DIV/0!</v>
      </c>
      <c r="H45" s="752" t="e">
        <f t="shared" si="1"/>
        <v>#DIV/0!</v>
      </c>
    </row>
    <row r="46" spans="1:8" ht="18.75" customHeight="1">
      <c r="A46" s="762" t="s">
        <v>397</v>
      </c>
      <c r="B46" s="500" t="s">
        <v>398</v>
      </c>
      <c r="C46" s="745">
        <f>SUM(C47:C52)</f>
        <v>0</v>
      </c>
      <c r="D46" s="745">
        <f>SUM(D47:D52)</f>
        <v>0</v>
      </c>
      <c r="E46" s="745">
        <f>SUM(E47:E52)</f>
        <v>0</v>
      </c>
      <c r="F46" s="745">
        <f>SUM(F47:F52)</f>
        <v>0</v>
      </c>
      <c r="G46" s="745" t="e">
        <f t="shared" si="0"/>
        <v>#DIV/0!</v>
      </c>
      <c r="H46" s="745" t="e">
        <f t="shared" si="1"/>
        <v>#DIV/0!</v>
      </c>
    </row>
    <row r="47" spans="1:8" ht="18.75" customHeight="1">
      <c r="A47" s="764" t="s">
        <v>1</v>
      </c>
      <c r="B47" s="766" t="s">
        <v>883</v>
      </c>
      <c r="C47" s="468"/>
      <c r="D47" s="468"/>
      <c r="E47" s="468"/>
      <c r="F47" s="468"/>
      <c r="G47" s="469" t="e">
        <f t="shared" si="0"/>
        <v>#DIV/0!</v>
      </c>
      <c r="H47" s="469" t="e">
        <f t="shared" si="1"/>
        <v>#DIV/0!</v>
      </c>
    </row>
    <row r="48" spans="1:8" ht="19.5" customHeight="1">
      <c r="A48" s="764" t="s">
        <v>2</v>
      </c>
      <c r="B48" s="766" t="s">
        <v>884</v>
      </c>
      <c r="C48" s="416"/>
      <c r="D48" s="416"/>
      <c r="E48" s="416"/>
      <c r="F48" s="416"/>
      <c r="G48" s="417" t="e">
        <f t="shared" si="0"/>
        <v>#DIV/0!</v>
      </c>
      <c r="H48" s="417" t="e">
        <f t="shared" si="1"/>
        <v>#DIV/0!</v>
      </c>
    </row>
    <row r="49" spans="1:8" ht="19.5" customHeight="1">
      <c r="A49" s="764" t="s">
        <v>4</v>
      </c>
      <c r="B49" s="766" t="s">
        <v>885</v>
      </c>
      <c r="C49" s="416"/>
      <c r="D49" s="416"/>
      <c r="E49" s="416"/>
      <c r="F49" s="416"/>
      <c r="G49" s="417" t="e">
        <f t="shared" si="0"/>
        <v>#DIV/0!</v>
      </c>
      <c r="H49" s="417" t="e">
        <f t="shared" si="1"/>
        <v>#DIV/0!</v>
      </c>
    </row>
    <row r="50" spans="1:8" ht="19.5" customHeight="1">
      <c r="A50" s="764" t="s">
        <v>8</v>
      </c>
      <c r="B50" s="766" t="s">
        <v>886</v>
      </c>
      <c r="C50" s="416"/>
      <c r="D50" s="416"/>
      <c r="E50" s="416"/>
      <c r="F50" s="416"/>
      <c r="G50" s="417" t="e">
        <f t="shared" si="0"/>
        <v>#DIV/0!</v>
      </c>
      <c r="H50" s="417" t="e">
        <f t="shared" si="1"/>
        <v>#DIV/0!</v>
      </c>
    </row>
    <row r="51" spans="1:8" ht="19.5" customHeight="1">
      <c r="A51" s="764" t="s">
        <v>291</v>
      </c>
      <c r="B51" s="765" t="s">
        <v>887</v>
      </c>
      <c r="C51" s="416"/>
      <c r="D51" s="416"/>
      <c r="E51" s="416"/>
      <c r="F51" s="416"/>
      <c r="G51" s="417" t="e">
        <f t="shared" si="0"/>
        <v>#DIV/0!</v>
      </c>
      <c r="H51" s="417" t="e">
        <f t="shared" si="1"/>
        <v>#DIV/0!</v>
      </c>
    </row>
    <row r="52" spans="1:8" ht="19.5" customHeight="1">
      <c r="A52" s="764" t="s">
        <v>292</v>
      </c>
      <c r="B52" s="765" t="s">
        <v>888</v>
      </c>
      <c r="C52" s="416"/>
      <c r="D52" s="416"/>
      <c r="E52" s="416"/>
      <c r="F52" s="416"/>
      <c r="G52" s="417" t="e">
        <f t="shared" si="0"/>
        <v>#DIV/0!</v>
      </c>
      <c r="H52" s="417" t="e">
        <f t="shared" si="1"/>
        <v>#DIV/0!</v>
      </c>
    </row>
    <row r="53" spans="1:8" ht="6.75" customHeight="1">
      <c r="A53" s="1485"/>
      <c r="B53" s="1486"/>
      <c r="C53" s="1486"/>
      <c r="D53" s="1486"/>
      <c r="E53" s="1486"/>
      <c r="F53" s="1486"/>
      <c r="G53" s="1486"/>
      <c r="H53" s="1487"/>
    </row>
    <row r="54" spans="1:8" ht="24" customHeight="1">
      <c r="A54" s="767"/>
      <c r="B54" s="500" t="s">
        <v>402</v>
      </c>
      <c r="C54" s="745">
        <f>C60+C107+C110+C114+C106</f>
        <v>0</v>
      </c>
      <c r="D54" s="745">
        <f>D60+D107+D110+D114+D106</f>
        <v>0</v>
      </c>
      <c r="E54" s="745">
        <f>E60+E107+E110+E114+E106</f>
        <v>0</v>
      </c>
      <c r="F54" s="745">
        <f>F60+F107+F110+F114+F106</f>
        <v>0</v>
      </c>
      <c r="G54" s="760" t="e">
        <f>F54/E54%</f>
        <v>#DIV/0!</v>
      </c>
      <c r="H54" s="760" t="e">
        <f>F54/C54%</f>
        <v>#DIV/0!</v>
      </c>
    </row>
    <row r="55" spans="1:8" ht="20.25" customHeight="1">
      <c r="A55" s="746" t="s">
        <v>403</v>
      </c>
      <c r="B55" s="1488" t="s">
        <v>404</v>
      </c>
      <c r="C55" s="1488"/>
      <c r="D55" s="1488"/>
      <c r="E55" s="1488"/>
      <c r="F55" s="1488"/>
      <c r="G55" s="1488"/>
      <c r="H55" s="1488"/>
    </row>
    <row r="56" spans="1:8" ht="18.75" customHeight="1">
      <c r="A56" s="748" t="s">
        <v>405</v>
      </c>
      <c r="B56" s="768" t="s">
        <v>889</v>
      </c>
      <c r="C56" s="769">
        <f>C57+C58+C59</f>
        <v>0</v>
      </c>
      <c r="D56" s="769">
        <f>D57+D58+D59</f>
        <v>0</v>
      </c>
      <c r="E56" s="769">
        <f>E57+E58+E59</f>
        <v>0</v>
      </c>
      <c r="F56" s="769">
        <f>F57+F58+F59</f>
        <v>0</v>
      </c>
      <c r="G56" s="769" t="e">
        <f t="shared" ref="G56:G114" si="2">F56/E56%</f>
        <v>#DIV/0!</v>
      </c>
      <c r="H56" s="769" t="e">
        <f t="shared" ref="H56:H114" si="3">F56/C56%</f>
        <v>#DIV/0!</v>
      </c>
    </row>
    <row r="57" spans="1:8" ht="21" customHeight="1">
      <c r="A57" s="744" t="s">
        <v>1</v>
      </c>
      <c r="B57" s="770" t="s">
        <v>890</v>
      </c>
      <c r="C57" s="416"/>
      <c r="D57" s="416"/>
      <c r="E57" s="416"/>
      <c r="F57" s="416"/>
      <c r="G57" s="417" t="e">
        <f t="shared" si="2"/>
        <v>#DIV/0!</v>
      </c>
      <c r="H57" s="417" t="e">
        <f t="shared" si="3"/>
        <v>#DIV/0!</v>
      </c>
    </row>
    <row r="58" spans="1:8" ht="21" customHeight="1">
      <c r="A58" s="744" t="s">
        <v>2</v>
      </c>
      <c r="B58" s="770" t="s">
        <v>891</v>
      </c>
      <c r="C58" s="416"/>
      <c r="D58" s="416"/>
      <c r="E58" s="416"/>
      <c r="F58" s="416"/>
      <c r="G58" s="417" t="e">
        <f t="shared" si="2"/>
        <v>#DIV/0!</v>
      </c>
      <c r="H58" s="417" t="e">
        <f t="shared" si="3"/>
        <v>#DIV/0!</v>
      </c>
    </row>
    <row r="59" spans="1:8" ht="21" customHeight="1">
      <c r="A59" s="744" t="s">
        <v>4</v>
      </c>
      <c r="B59" s="770" t="s">
        <v>892</v>
      </c>
      <c r="C59" s="416"/>
      <c r="D59" s="416"/>
      <c r="E59" s="416"/>
      <c r="F59" s="416"/>
      <c r="G59" s="417" t="e">
        <f>F59/E59%</f>
        <v>#DIV/0!</v>
      </c>
      <c r="H59" s="417" t="e">
        <f>F59/C59%</f>
        <v>#DIV/0!</v>
      </c>
    </row>
    <row r="60" spans="1:8" ht="21" customHeight="1">
      <c r="A60" s="748" t="s">
        <v>410</v>
      </c>
      <c r="B60" s="500" t="s">
        <v>411</v>
      </c>
      <c r="C60" s="745">
        <f>C61++C64+C65+C71+C72+C84+C91+C94+C102+C80+C88</f>
        <v>0</v>
      </c>
      <c r="D60" s="745">
        <f>D61++D64+D65+D71+D72+D84+D91+D94+D102+D80+D88</f>
        <v>0</v>
      </c>
      <c r="E60" s="745">
        <f>E61++E64+E65+E71+E72+E84+E91+E94+E102+E80+E88</f>
        <v>0</v>
      </c>
      <c r="F60" s="745">
        <f>F61++F64+F65+F71+F72+F84+F91+F94+F102+F80+F88</f>
        <v>0</v>
      </c>
      <c r="G60" s="745" t="e">
        <f t="shared" si="2"/>
        <v>#DIV/0!</v>
      </c>
      <c r="H60" s="745" t="e">
        <f t="shared" si="3"/>
        <v>#DIV/0!</v>
      </c>
    </row>
    <row r="61" spans="1:8" ht="18" customHeight="1">
      <c r="A61" s="748" t="s">
        <v>1</v>
      </c>
      <c r="B61" s="771" t="s">
        <v>893</v>
      </c>
      <c r="C61" s="376">
        <f>C62+C63</f>
        <v>0</v>
      </c>
      <c r="D61" s="376">
        <f>D62+D63</f>
        <v>0</v>
      </c>
      <c r="E61" s="376">
        <f>E62+E63</f>
        <v>0</v>
      </c>
      <c r="F61" s="376">
        <f>F62+F63</f>
        <v>0</v>
      </c>
      <c r="G61" s="376" t="e">
        <f t="shared" si="2"/>
        <v>#DIV/0!</v>
      </c>
      <c r="H61" s="376" t="e">
        <f t="shared" si="3"/>
        <v>#DIV/0!</v>
      </c>
    </row>
    <row r="62" spans="1:8" ht="18" customHeight="1">
      <c r="A62" s="772" t="s">
        <v>344</v>
      </c>
      <c r="B62" s="773" t="s">
        <v>412</v>
      </c>
      <c r="C62" s="416"/>
      <c r="D62" s="416"/>
      <c r="E62" s="416"/>
      <c r="F62" s="416"/>
      <c r="G62" s="417" t="e">
        <f t="shared" si="2"/>
        <v>#DIV/0!</v>
      </c>
      <c r="H62" s="417" t="e">
        <f t="shared" si="3"/>
        <v>#DIV/0!</v>
      </c>
    </row>
    <row r="63" spans="1:8" ht="18" customHeight="1">
      <c r="A63" s="772" t="s">
        <v>352</v>
      </c>
      <c r="B63" s="773" t="s">
        <v>417</v>
      </c>
      <c r="C63" s="416"/>
      <c r="D63" s="416"/>
      <c r="E63" s="416"/>
      <c r="F63" s="416"/>
      <c r="G63" s="417" t="e">
        <f t="shared" si="2"/>
        <v>#DIV/0!</v>
      </c>
      <c r="H63" s="417" t="e">
        <f t="shared" si="3"/>
        <v>#DIV/0!</v>
      </c>
    </row>
    <row r="64" spans="1:8" ht="16.5" customHeight="1">
      <c r="A64" s="748" t="s">
        <v>2</v>
      </c>
      <c r="B64" s="774" t="s">
        <v>894</v>
      </c>
      <c r="C64" s="374"/>
      <c r="D64" s="374"/>
      <c r="E64" s="374"/>
      <c r="F64" s="374"/>
      <c r="G64" s="376" t="e">
        <f t="shared" si="2"/>
        <v>#DIV/0!</v>
      </c>
      <c r="H64" s="376" t="e">
        <f t="shared" si="3"/>
        <v>#DIV/0!</v>
      </c>
    </row>
    <row r="65" spans="1:8" ht="18" customHeight="1">
      <c r="A65" s="748" t="s">
        <v>4</v>
      </c>
      <c r="B65" s="771" t="s">
        <v>418</v>
      </c>
      <c r="C65" s="376">
        <f>SUM(C66:C70)</f>
        <v>0</v>
      </c>
      <c r="D65" s="376">
        <f>SUM(D66:D70)</f>
        <v>0</v>
      </c>
      <c r="E65" s="376">
        <f>SUM(E66:E70)</f>
        <v>0</v>
      </c>
      <c r="F65" s="376">
        <f>SUM(F66:F70)</f>
        <v>0</v>
      </c>
      <c r="G65" s="376" t="e">
        <f t="shared" si="2"/>
        <v>#DIV/0!</v>
      </c>
      <c r="H65" s="376" t="e">
        <f t="shared" si="3"/>
        <v>#DIV/0!</v>
      </c>
    </row>
    <row r="66" spans="1:8" ht="18" customHeight="1">
      <c r="A66" s="772" t="s">
        <v>370</v>
      </c>
      <c r="B66" s="773" t="s">
        <v>895</v>
      </c>
      <c r="C66" s="416"/>
      <c r="D66" s="416"/>
      <c r="E66" s="416"/>
      <c r="F66" s="416"/>
      <c r="G66" s="417" t="e">
        <f t="shared" si="2"/>
        <v>#DIV/0!</v>
      </c>
      <c r="H66" s="417" t="e">
        <f t="shared" si="3"/>
        <v>#DIV/0!</v>
      </c>
    </row>
    <row r="67" spans="1:8" ht="18" customHeight="1">
      <c r="A67" s="772" t="s">
        <v>372</v>
      </c>
      <c r="B67" s="773" t="s">
        <v>896</v>
      </c>
      <c r="C67" s="416"/>
      <c r="D67" s="416"/>
      <c r="E67" s="416"/>
      <c r="F67" s="416"/>
      <c r="G67" s="417" t="e">
        <f t="shared" si="2"/>
        <v>#DIV/0!</v>
      </c>
      <c r="H67" s="417" t="e">
        <f t="shared" si="3"/>
        <v>#DIV/0!</v>
      </c>
    </row>
    <row r="68" spans="1:8" ht="18" customHeight="1">
      <c r="A68" s="772" t="s">
        <v>374</v>
      </c>
      <c r="B68" s="773" t="s">
        <v>897</v>
      </c>
      <c r="C68" s="416"/>
      <c r="D68" s="416"/>
      <c r="E68" s="416"/>
      <c r="F68" s="416"/>
      <c r="G68" s="417" t="e">
        <f t="shared" si="2"/>
        <v>#DIV/0!</v>
      </c>
      <c r="H68" s="417" t="e">
        <f t="shared" si="3"/>
        <v>#DIV/0!</v>
      </c>
    </row>
    <row r="69" spans="1:8" ht="18" customHeight="1">
      <c r="A69" s="772" t="s">
        <v>376</v>
      </c>
      <c r="B69" s="773" t="s">
        <v>898</v>
      </c>
      <c r="C69" s="416"/>
      <c r="D69" s="416"/>
      <c r="E69" s="416"/>
      <c r="F69" s="416"/>
      <c r="G69" s="417" t="e">
        <f t="shared" si="2"/>
        <v>#DIV/0!</v>
      </c>
      <c r="H69" s="417" t="e">
        <f t="shared" si="3"/>
        <v>#DIV/0!</v>
      </c>
    </row>
    <row r="70" spans="1:8" ht="18" customHeight="1">
      <c r="A70" s="772" t="s">
        <v>437</v>
      </c>
      <c r="B70" s="773" t="s">
        <v>899</v>
      </c>
      <c r="C70" s="416"/>
      <c r="D70" s="416"/>
      <c r="E70" s="416"/>
      <c r="F70" s="416"/>
      <c r="G70" s="417" t="e">
        <f t="shared" si="2"/>
        <v>#DIV/0!</v>
      </c>
      <c r="H70" s="417" t="e">
        <f t="shared" si="3"/>
        <v>#DIV/0!</v>
      </c>
    </row>
    <row r="71" spans="1:8" ht="18" customHeight="1">
      <c r="A71" s="748" t="s">
        <v>8</v>
      </c>
      <c r="B71" s="771" t="s">
        <v>438</v>
      </c>
      <c r="C71" s="374"/>
      <c r="D71" s="374"/>
      <c r="E71" s="374"/>
      <c r="F71" s="374"/>
      <c r="G71" s="376" t="e">
        <f t="shared" si="2"/>
        <v>#DIV/0!</v>
      </c>
      <c r="H71" s="376" t="e">
        <f t="shared" si="3"/>
        <v>#DIV/0!</v>
      </c>
    </row>
    <row r="72" spans="1:8" ht="18" customHeight="1">
      <c r="A72" s="748" t="s">
        <v>291</v>
      </c>
      <c r="B72" s="771" t="s">
        <v>900</v>
      </c>
      <c r="C72" s="376">
        <f>SUM(C73:C79)</f>
        <v>0</v>
      </c>
      <c r="D72" s="376">
        <f>SUM(D73:D79)</f>
        <v>0</v>
      </c>
      <c r="E72" s="376">
        <f>SUM(E73:E79)</f>
        <v>0</v>
      </c>
      <c r="F72" s="376">
        <f>SUM(F73:F79)</f>
        <v>0</v>
      </c>
      <c r="G72" s="376" t="e">
        <f t="shared" si="2"/>
        <v>#DIV/0!</v>
      </c>
      <c r="H72" s="376" t="e">
        <f t="shared" si="3"/>
        <v>#DIV/0!</v>
      </c>
    </row>
    <row r="73" spans="1:8" ht="16.5" customHeight="1">
      <c r="A73" s="772" t="s">
        <v>441</v>
      </c>
      <c r="B73" s="773" t="s">
        <v>901</v>
      </c>
      <c r="C73" s="416"/>
      <c r="D73" s="416"/>
      <c r="E73" s="416"/>
      <c r="F73" s="416"/>
      <c r="G73" s="417" t="e">
        <f t="shared" si="2"/>
        <v>#DIV/0!</v>
      </c>
      <c r="H73" s="417" t="e">
        <f t="shared" si="3"/>
        <v>#DIV/0!</v>
      </c>
    </row>
    <row r="74" spans="1:8" ht="16.5" customHeight="1">
      <c r="A74" s="772" t="s">
        <v>443</v>
      </c>
      <c r="B74" s="773" t="s">
        <v>902</v>
      </c>
      <c r="C74" s="416"/>
      <c r="D74" s="416"/>
      <c r="E74" s="416"/>
      <c r="F74" s="416"/>
      <c r="G74" s="417" t="e">
        <f t="shared" si="2"/>
        <v>#DIV/0!</v>
      </c>
      <c r="H74" s="417" t="e">
        <f t="shared" si="3"/>
        <v>#DIV/0!</v>
      </c>
    </row>
    <row r="75" spans="1:8" ht="16.5" customHeight="1">
      <c r="A75" s="772" t="s">
        <v>445</v>
      </c>
      <c r="B75" s="773" t="s">
        <v>903</v>
      </c>
      <c r="C75" s="416"/>
      <c r="D75" s="416"/>
      <c r="E75" s="416"/>
      <c r="F75" s="416"/>
      <c r="G75" s="417" t="e">
        <f t="shared" si="2"/>
        <v>#DIV/0!</v>
      </c>
      <c r="H75" s="417" t="e">
        <f t="shared" si="3"/>
        <v>#DIV/0!</v>
      </c>
    </row>
    <row r="76" spans="1:8" ht="16.5" customHeight="1">
      <c r="A76" s="772" t="s">
        <v>447</v>
      </c>
      <c r="B76" s="773" t="s">
        <v>904</v>
      </c>
      <c r="C76" s="416"/>
      <c r="D76" s="416"/>
      <c r="E76" s="416"/>
      <c r="F76" s="416"/>
      <c r="G76" s="417" t="e">
        <f t="shared" si="2"/>
        <v>#DIV/0!</v>
      </c>
      <c r="H76" s="417" t="e">
        <f t="shared" si="3"/>
        <v>#DIV/0!</v>
      </c>
    </row>
    <row r="77" spans="1:8" ht="16.5" customHeight="1">
      <c r="A77" s="772" t="s">
        <v>449</v>
      </c>
      <c r="B77" s="775" t="s">
        <v>454</v>
      </c>
      <c r="C77" s="416"/>
      <c r="D77" s="416"/>
      <c r="E77" s="416"/>
      <c r="F77" s="416"/>
      <c r="G77" s="417" t="e">
        <f t="shared" si="2"/>
        <v>#DIV/0!</v>
      </c>
      <c r="H77" s="417" t="e">
        <f t="shared" si="3"/>
        <v>#DIV/0!</v>
      </c>
    </row>
    <row r="78" spans="1:8" ht="16.5" customHeight="1">
      <c r="A78" s="772" t="s">
        <v>451</v>
      </c>
      <c r="B78" s="773" t="s">
        <v>456</v>
      </c>
      <c r="C78" s="416"/>
      <c r="D78" s="416"/>
      <c r="E78" s="416"/>
      <c r="F78" s="416"/>
      <c r="G78" s="417" t="e">
        <f t="shared" si="2"/>
        <v>#DIV/0!</v>
      </c>
      <c r="H78" s="417" t="e">
        <f t="shared" si="3"/>
        <v>#DIV/0!</v>
      </c>
    </row>
    <row r="79" spans="1:8" ht="16.5" customHeight="1">
      <c r="A79" s="772" t="s">
        <v>453</v>
      </c>
      <c r="B79" s="773" t="s">
        <v>905</v>
      </c>
      <c r="C79" s="416"/>
      <c r="D79" s="416"/>
      <c r="E79" s="416"/>
      <c r="F79" s="416"/>
      <c r="G79" s="417" t="e">
        <f t="shared" si="2"/>
        <v>#DIV/0!</v>
      </c>
      <c r="H79" s="417" t="e">
        <f t="shared" si="3"/>
        <v>#DIV/0!</v>
      </c>
    </row>
    <row r="80" spans="1:8" ht="31.5" customHeight="1">
      <c r="A80" s="748" t="s">
        <v>292</v>
      </c>
      <c r="B80" s="776" t="s">
        <v>457</v>
      </c>
      <c r="C80" s="376">
        <f>C81+C82+C83</f>
        <v>0</v>
      </c>
      <c r="D80" s="376">
        <f>D81+D82+D83</f>
        <v>0</v>
      </c>
      <c r="E80" s="376">
        <f>E81+E82+E83</f>
        <v>0</v>
      </c>
      <c r="F80" s="376">
        <f>F81+F82+F83</f>
        <v>0</v>
      </c>
      <c r="G80" s="376" t="e">
        <f>F80/E80%</f>
        <v>#DIV/0!</v>
      </c>
      <c r="H80" s="376" t="e">
        <f>F80/C80%</f>
        <v>#DIV/0!</v>
      </c>
    </row>
    <row r="81" spans="1:8" ht="16.5" customHeight="1">
      <c r="A81" s="772" t="s">
        <v>458</v>
      </c>
      <c r="B81" s="775" t="s">
        <v>459</v>
      </c>
      <c r="C81" s="416"/>
      <c r="D81" s="416"/>
      <c r="E81" s="416"/>
      <c r="F81" s="416"/>
      <c r="G81" s="417" t="e">
        <f>F81/E81%</f>
        <v>#DIV/0!</v>
      </c>
      <c r="H81" s="417" t="e">
        <f>F81/C81%</f>
        <v>#DIV/0!</v>
      </c>
    </row>
    <row r="82" spans="1:8" ht="16.5" customHeight="1">
      <c r="A82" s="772" t="s">
        <v>460</v>
      </c>
      <c r="B82" s="773" t="s">
        <v>461</v>
      </c>
      <c r="C82" s="416"/>
      <c r="D82" s="416"/>
      <c r="E82" s="416"/>
      <c r="F82" s="416"/>
      <c r="G82" s="417" t="e">
        <f>F82/E82%</f>
        <v>#DIV/0!</v>
      </c>
      <c r="H82" s="417" t="e">
        <f>F82/C82%</f>
        <v>#DIV/0!</v>
      </c>
    </row>
    <row r="83" spans="1:8" ht="16.5" customHeight="1">
      <c r="A83" s="777" t="s">
        <v>462</v>
      </c>
      <c r="B83" s="775" t="s">
        <v>463</v>
      </c>
      <c r="C83" s="416"/>
      <c r="D83" s="416"/>
      <c r="E83" s="416"/>
      <c r="F83" s="416"/>
      <c r="G83" s="417" t="e">
        <f>F83/E83%</f>
        <v>#DIV/0!</v>
      </c>
      <c r="H83" s="417" t="e">
        <f>F83/C83%</f>
        <v>#DIV/0!</v>
      </c>
    </row>
    <row r="84" spans="1:8" ht="18" customHeight="1">
      <c r="A84" s="748" t="s">
        <v>339</v>
      </c>
      <c r="B84" s="778" t="s">
        <v>464</v>
      </c>
      <c r="C84" s="376">
        <f>C85+C86+C87</f>
        <v>0</v>
      </c>
      <c r="D84" s="376">
        <f>D85+D86+D87</f>
        <v>0</v>
      </c>
      <c r="E84" s="376">
        <f>E85+E86+E87</f>
        <v>0</v>
      </c>
      <c r="F84" s="376">
        <f>F85+F86+F87</f>
        <v>0</v>
      </c>
      <c r="G84" s="376" t="e">
        <f t="shared" si="2"/>
        <v>#DIV/0!</v>
      </c>
      <c r="H84" s="376" t="e">
        <f t="shared" si="3"/>
        <v>#DIV/0!</v>
      </c>
    </row>
    <row r="85" spans="1:8" ht="16.5" customHeight="1">
      <c r="A85" s="772" t="s">
        <v>466</v>
      </c>
      <c r="B85" s="775" t="s">
        <v>467</v>
      </c>
      <c r="C85" s="416"/>
      <c r="D85" s="416"/>
      <c r="E85" s="416"/>
      <c r="F85" s="416"/>
      <c r="G85" s="417" t="e">
        <f t="shared" si="2"/>
        <v>#DIV/0!</v>
      </c>
      <c r="H85" s="417" t="e">
        <f t="shared" si="3"/>
        <v>#DIV/0!</v>
      </c>
    </row>
    <row r="86" spans="1:8" ht="16.5" customHeight="1">
      <c r="A86" s="772" t="s">
        <v>468</v>
      </c>
      <c r="B86" s="773" t="s">
        <v>469</v>
      </c>
      <c r="C86" s="416"/>
      <c r="D86" s="416"/>
      <c r="E86" s="416"/>
      <c r="F86" s="416"/>
      <c r="G86" s="417" t="e">
        <f t="shared" si="2"/>
        <v>#DIV/0!</v>
      </c>
      <c r="H86" s="417" t="e">
        <f t="shared" si="3"/>
        <v>#DIV/0!</v>
      </c>
    </row>
    <row r="87" spans="1:8" ht="16.5" customHeight="1">
      <c r="A87" s="777" t="s">
        <v>470</v>
      </c>
      <c r="B87" s="775" t="s">
        <v>471</v>
      </c>
      <c r="C87" s="416"/>
      <c r="D87" s="416"/>
      <c r="E87" s="416"/>
      <c r="F87" s="416"/>
      <c r="G87" s="417" t="e">
        <f t="shared" si="2"/>
        <v>#DIV/0!</v>
      </c>
      <c r="H87" s="417" t="e">
        <f t="shared" si="3"/>
        <v>#DIV/0!</v>
      </c>
    </row>
    <row r="88" spans="1:8" ht="16.5" customHeight="1">
      <c r="A88" s="748" t="s">
        <v>340</v>
      </c>
      <c r="B88" s="778" t="s">
        <v>472</v>
      </c>
      <c r="C88" s="376">
        <f>C89+C90</f>
        <v>0</v>
      </c>
      <c r="D88" s="376">
        <f>D89+D90</f>
        <v>0</v>
      </c>
      <c r="E88" s="376">
        <f>E89+E90</f>
        <v>0</v>
      </c>
      <c r="F88" s="376">
        <f>F89+F90</f>
        <v>0</v>
      </c>
      <c r="G88" s="376" t="e">
        <f>F88/E88%</f>
        <v>#DIV/0!</v>
      </c>
      <c r="H88" s="376" t="e">
        <f>F88/C88%</f>
        <v>#DIV/0!</v>
      </c>
    </row>
    <row r="89" spans="1:8" ht="16.5" customHeight="1">
      <c r="A89" s="777" t="s">
        <v>473</v>
      </c>
      <c r="B89" s="775" t="s">
        <v>474</v>
      </c>
      <c r="C89" s="416"/>
      <c r="D89" s="416"/>
      <c r="E89" s="416"/>
      <c r="F89" s="416"/>
      <c r="G89" s="417" t="e">
        <f>F89/E89%</f>
        <v>#DIV/0!</v>
      </c>
      <c r="H89" s="417" t="e">
        <f>F89/C89%</f>
        <v>#DIV/0!</v>
      </c>
    </row>
    <row r="90" spans="1:8" ht="16.5" customHeight="1">
      <c r="A90" s="777" t="s">
        <v>475</v>
      </c>
      <c r="B90" s="775" t="s">
        <v>476</v>
      </c>
      <c r="C90" s="416"/>
      <c r="D90" s="416"/>
      <c r="E90" s="416"/>
      <c r="F90" s="416"/>
      <c r="G90" s="417" t="e">
        <f>F90/E90%</f>
        <v>#DIV/0!</v>
      </c>
      <c r="H90" s="417" t="e">
        <f>F90/C90%</f>
        <v>#DIV/0!</v>
      </c>
    </row>
    <row r="91" spans="1:8">
      <c r="A91" s="748" t="s">
        <v>477</v>
      </c>
      <c r="B91" s="778" t="s">
        <v>478</v>
      </c>
      <c r="C91" s="376">
        <f>C92+C93</f>
        <v>0</v>
      </c>
      <c r="D91" s="376">
        <f>D92+D93</f>
        <v>0</v>
      </c>
      <c r="E91" s="376">
        <f>E92+E93</f>
        <v>0</v>
      </c>
      <c r="F91" s="376">
        <f>F92+F93</f>
        <v>0</v>
      </c>
      <c r="G91" s="376" t="e">
        <f t="shared" si="2"/>
        <v>#DIV/0!</v>
      </c>
      <c r="H91" s="376" t="e">
        <f t="shared" si="3"/>
        <v>#DIV/0!</v>
      </c>
    </row>
    <row r="92" spans="1:8" ht="16.5" customHeight="1">
      <c r="A92" s="777" t="s">
        <v>480</v>
      </c>
      <c r="B92" s="775" t="s">
        <v>481</v>
      </c>
      <c r="C92" s="416"/>
      <c r="D92" s="416"/>
      <c r="E92" s="416"/>
      <c r="F92" s="416"/>
      <c r="G92" s="417" t="e">
        <f t="shared" si="2"/>
        <v>#DIV/0!</v>
      </c>
      <c r="H92" s="417" t="e">
        <f t="shared" si="3"/>
        <v>#DIV/0!</v>
      </c>
    </row>
    <row r="93" spans="1:8" ht="16.5" customHeight="1">
      <c r="A93" s="777" t="s">
        <v>482</v>
      </c>
      <c r="B93" s="775" t="s">
        <v>416</v>
      </c>
      <c r="C93" s="416"/>
      <c r="D93" s="416"/>
      <c r="E93" s="416"/>
      <c r="F93" s="416"/>
      <c r="G93" s="417" t="e">
        <f t="shared" si="2"/>
        <v>#DIV/0!</v>
      </c>
      <c r="H93" s="417" t="e">
        <f t="shared" si="3"/>
        <v>#DIV/0!</v>
      </c>
    </row>
    <row r="94" spans="1:8" ht="18" customHeight="1">
      <c r="A94" s="748" t="s">
        <v>483</v>
      </c>
      <c r="B94" s="778" t="s">
        <v>484</v>
      </c>
      <c r="C94" s="376">
        <f>SUM(C95:C101)</f>
        <v>0</v>
      </c>
      <c r="D94" s="376">
        <f>SUM(D95:D101)</f>
        <v>0</v>
      </c>
      <c r="E94" s="376">
        <f>SUM(E95:E101)</f>
        <v>0</v>
      </c>
      <c r="F94" s="376">
        <f>SUM(F95:F101)</f>
        <v>0</v>
      </c>
      <c r="G94" s="377" t="e">
        <f t="shared" si="2"/>
        <v>#DIV/0!</v>
      </c>
      <c r="H94" s="377" t="e">
        <f t="shared" si="3"/>
        <v>#DIV/0!</v>
      </c>
    </row>
    <row r="95" spans="1:8" ht="18" customHeight="1">
      <c r="A95" s="777" t="s">
        <v>485</v>
      </c>
      <c r="B95" s="773" t="s">
        <v>906</v>
      </c>
      <c r="C95" s="779"/>
      <c r="D95" s="779"/>
      <c r="E95" s="779"/>
      <c r="F95" s="779"/>
      <c r="G95" s="780" t="e">
        <f t="shared" si="2"/>
        <v>#DIV/0!</v>
      </c>
      <c r="H95" s="780" t="e">
        <f t="shared" si="3"/>
        <v>#DIV/0!</v>
      </c>
    </row>
    <row r="96" spans="1:8" ht="18" customHeight="1">
      <c r="A96" s="777" t="s">
        <v>487</v>
      </c>
      <c r="B96" s="781" t="s">
        <v>883</v>
      </c>
      <c r="C96" s="779"/>
      <c r="D96" s="779"/>
      <c r="E96" s="779"/>
      <c r="F96" s="779"/>
      <c r="G96" s="780" t="e">
        <f t="shared" si="2"/>
        <v>#DIV/0!</v>
      </c>
      <c r="H96" s="780" t="e">
        <f t="shared" si="3"/>
        <v>#DIV/0!</v>
      </c>
    </row>
    <row r="97" spans="1:8" ht="18" customHeight="1">
      <c r="A97" s="777" t="s">
        <v>488</v>
      </c>
      <c r="B97" s="781" t="s">
        <v>884</v>
      </c>
      <c r="C97" s="779"/>
      <c r="D97" s="779"/>
      <c r="E97" s="779"/>
      <c r="F97" s="779"/>
      <c r="G97" s="780" t="e">
        <f t="shared" si="2"/>
        <v>#DIV/0!</v>
      </c>
      <c r="H97" s="780" t="e">
        <f t="shared" si="3"/>
        <v>#DIV/0!</v>
      </c>
    </row>
    <row r="98" spans="1:8" ht="18" customHeight="1">
      <c r="A98" s="777" t="s">
        <v>489</v>
      </c>
      <c r="B98" s="781" t="s">
        <v>907</v>
      </c>
      <c r="C98" s="779"/>
      <c r="D98" s="779"/>
      <c r="E98" s="779"/>
      <c r="F98" s="779"/>
      <c r="G98" s="780" t="e">
        <f t="shared" si="2"/>
        <v>#DIV/0!</v>
      </c>
      <c r="H98" s="780" t="e">
        <f t="shared" si="3"/>
        <v>#DIV/0!</v>
      </c>
    </row>
    <row r="99" spans="1:8" ht="18" customHeight="1">
      <c r="A99" s="777" t="s">
        <v>908</v>
      </c>
      <c r="B99" s="781" t="s">
        <v>909</v>
      </c>
      <c r="C99" s="779"/>
      <c r="D99" s="779"/>
      <c r="E99" s="779"/>
      <c r="F99" s="779"/>
      <c r="G99" s="780" t="e">
        <f t="shared" si="2"/>
        <v>#DIV/0!</v>
      </c>
      <c r="H99" s="780" t="e">
        <f t="shared" si="3"/>
        <v>#DIV/0!</v>
      </c>
    </row>
    <row r="100" spans="1:8" ht="18" customHeight="1">
      <c r="A100" s="777" t="s">
        <v>910</v>
      </c>
      <c r="B100" s="781" t="s">
        <v>911</v>
      </c>
      <c r="C100" s="779"/>
      <c r="D100" s="779"/>
      <c r="E100" s="779"/>
      <c r="F100" s="779"/>
      <c r="G100" s="780" t="e">
        <f t="shared" si="2"/>
        <v>#DIV/0!</v>
      </c>
      <c r="H100" s="780" t="e">
        <f t="shared" si="3"/>
        <v>#DIV/0!</v>
      </c>
    </row>
    <row r="101" spans="1:8" ht="18" customHeight="1">
      <c r="A101" s="777" t="s">
        <v>912</v>
      </c>
      <c r="B101" s="781" t="s">
        <v>913</v>
      </c>
      <c r="C101" s="779"/>
      <c r="D101" s="779"/>
      <c r="E101" s="779"/>
      <c r="F101" s="779"/>
      <c r="G101" s="780" t="e">
        <f t="shared" si="2"/>
        <v>#DIV/0!</v>
      </c>
      <c r="H101" s="780" t="e">
        <f t="shared" si="3"/>
        <v>#DIV/0!</v>
      </c>
    </row>
    <row r="102" spans="1:8" ht="18" customHeight="1">
      <c r="A102" s="748" t="s">
        <v>491</v>
      </c>
      <c r="B102" s="778" t="s">
        <v>492</v>
      </c>
      <c r="C102" s="376">
        <f>C103+C104+C105</f>
        <v>0</v>
      </c>
      <c r="D102" s="376">
        <f>D103+D104+D105</f>
        <v>0</v>
      </c>
      <c r="E102" s="376">
        <f>E103+E104+E105</f>
        <v>0</v>
      </c>
      <c r="F102" s="376">
        <f>F103+F104+F105</f>
        <v>0</v>
      </c>
      <c r="G102" s="376" t="e">
        <f t="shared" si="2"/>
        <v>#DIV/0!</v>
      </c>
      <c r="H102" s="376" t="e">
        <f t="shared" si="3"/>
        <v>#DIV/0!</v>
      </c>
    </row>
    <row r="103" spans="1:8" ht="18" customHeight="1">
      <c r="A103" s="772" t="s">
        <v>493</v>
      </c>
      <c r="B103" s="773" t="s">
        <v>496</v>
      </c>
      <c r="C103" s="416"/>
      <c r="D103" s="416"/>
      <c r="E103" s="416"/>
      <c r="F103" s="416"/>
      <c r="G103" s="417" t="e">
        <f t="shared" si="2"/>
        <v>#DIV/0!</v>
      </c>
      <c r="H103" s="417" t="e">
        <f t="shared" si="3"/>
        <v>#DIV/0!</v>
      </c>
    </row>
    <row r="104" spans="1:8" ht="18" customHeight="1">
      <c r="A104" s="772" t="s">
        <v>495</v>
      </c>
      <c r="B104" s="773" t="s">
        <v>494</v>
      </c>
      <c r="C104" s="416"/>
      <c r="D104" s="416"/>
      <c r="E104" s="416"/>
      <c r="F104" s="416"/>
      <c r="G104" s="417" t="e">
        <f t="shared" si="2"/>
        <v>#DIV/0!</v>
      </c>
      <c r="H104" s="417" t="e">
        <f t="shared" si="3"/>
        <v>#DIV/0!</v>
      </c>
    </row>
    <row r="105" spans="1:8" ht="18" customHeight="1">
      <c r="A105" s="772" t="s">
        <v>497</v>
      </c>
      <c r="B105" s="773" t="s">
        <v>416</v>
      </c>
      <c r="C105" s="416"/>
      <c r="D105" s="416"/>
      <c r="E105" s="416"/>
      <c r="F105" s="416"/>
      <c r="G105" s="417" t="e">
        <f t="shared" si="2"/>
        <v>#DIV/0!</v>
      </c>
      <c r="H105" s="417" t="e">
        <f t="shared" si="3"/>
        <v>#DIV/0!</v>
      </c>
    </row>
    <row r="106" spans="1:8" ht="18" customHeight="1">
      <c r="A106" s="767" t="s">
        <v>498</v>
      </c>
      <c r="B106" s="782" t="s">
        <v>499</v>
      </c>
      <c r="C106" s="783"/>
      <c r="D106" s="783"/>
      <c r="E106" s="783"/>
      <c r="F106" s="783"/>
      <c r="G106" s="745" t="e">
        <f t="shared" si="2"/>
        <v>#DIV/0!</v>
      </c>
      <c r="H106" s="745" t="e">
        <f t="shared" si="3"/>
        <v>#DIV/0!</v>
      </c>
    </row>
    <row r="107" spans="1:8" ht="18" customHeight="1">
      <c r="A107" s="767" t="s">
        <v>500</v>
      </c>
      <c r="B107" s="500" t="s">
        <v>501</v>
      </c>
      <c r="C107" s="745">
        <f>C108+C109</f>
        <v>0</v>
      </c>
      <c r="D107" s="745">
        <f>D108+D109</f>
        <v>0</v>
      </c>
      <c r="E107" s="745">
        <f>E108+E109</f>
        <v>0</v>
      </c>
      <c r="F107" s="745">
        <f>F108+F109</f>
        <v>0</v>
      </c>
      <c r="G107" s="745" t="e">
        <f t="shared" si="2"/>
        <v>#DIV/0!</v>
      </c>
      <c r="H107" s="745" t="e">
        <f t="shared" si="3"/>
        <v>#DIV/0!</v>
      </c>
    </row>
    <row r="108" spans="1:8" ht="18" customHeight="1">
      <c r="A108" s="784" t="s">
        <v>1</v>
      </c>
      <c r="B108" s="401" t="s">
        <v>502</v>
      </c>
      <c r="C108" s="416"/>
      <c r="D108" s="416"/>
      <c r="E108" s="416"/>
      <c r="F108" s="416"/>
      <c r="G108" s="417" t="e">
        <f t="shared" si="2"/>
        <v>#DIV/0!</v>
      </c>
      <c r="H108" s="417" t="e">
        <f t="shared" si="3"/>
        <v>#DIV/0!</v>
      </c>
    </row>
    <row r="109" spans="1:8" ht="18" customHeight="1">
      <c r="A109" s="784" t="s">
        <v>2</v>
      </c>
      <c r="B109" s="770" t="s">
        <v>416</v>
      </c>
      <c r="C109" s="416"/>
      <c r="D109" s="416"/>
      <c r="E109" s="416"/>
      <c r="F109" s="416"/>
      <c r="G109" s="417" t="e">
        <f t="shared" si="2"/>
        <v>#DIV/0!</v>
      </c>
      <c r="H109" s="417" t="e">
        <f t="shared" si="3"/>
        <v>#DIV/0!</v>
      </c>
    </row>
    <row r="110" spans="1:8" ht="18" customHeight="1">
      <c r="A110" s="767" t="s">
        <v>503</v>
      </c>
      <c r="B110" s="500" t="s">
        <v>504</v>
      </c>
      <c r="C110" s="745">
        <f>C111+C113+C112</f>
        <v>0</v>
      </c>
      <c r="D110" s="745">
        <f>D111+D113+D112</f>
        <v>0</v>
      </c>
      <c r="E110" s="745">
        <f>E111+E113+E112</f>
        <v>0</v>
      </c>
      <c r="F110" s="745">
        <f>F111+F113+F112</f>
        <v>0</v>
      </c>
      <c r="G110" s="745" t="e">
        <f t="shared" si="2"/>
        <v>#DIV/0!</v>
      </c>
      <c r="H110" s="745" t="e">
        <f t="shared" si="3"/>
        <v>#DIV/0!</v>
      </c>
    </row>
    <row r="111" spans="1:8" ht="18" customHeight="1">
      <c r="A111" s="784" t="s">
        <v>1</v>
      </c>
      <c r="B111" s="785" t="s">
        <v>505</v>
      </c>
      <c r="C111" s="416"/>
      <c r="D111" s="416"/>
      <c r="E111" s="416"/>
      <c r="F111" s="416"/>
      <c r="G111" s="417" t="e">
        <f t="shared" si="2"/>
        <v>#DIV/0!</v>
      </c>
      <c r="H111" s="417" t="e">
        <f t="shared" si="3"/>
        <v>#DIV/0!</v>
      </c>
    </row>
    <row r="112" spans="1:8" ht="18" customHeight="1">
      <c r="A112" s="784" t="s">
        <v>2</v>
      </c>
      <c r="B112" s="765" t="s">
        <v>506</v>
      </c>
      <c r="C112" s="416"/>
      <c r="D112" s="416"/>
      <c r="E112" s="416"/>
      <c r="F112" s="416"/>
      <c r="G112" s="417" t="e">
        <f t="shared" si="2"/>
        <v>#DIV/0!</v>
      </c>
      <c r="H112" s="417" t="e">
        <f t="shared" si="3"/>
        <v>#DIV/0!</v>
      </c>
    </row>
    <row r="113" spans="1:8" ht="18" customHeight="1">
      <c r="A113" s="784" t="s">
        <v>4</v>
      </c>
      <c r="B113" s="765" t="s">
        <v>492</v>
      </c>
      <c r="C113" s="416"/>
      <c r="D113" s="416"/>
      <c r="E113" s="416"/>
      <c r="F113" s="416"/>
      <c r="G113" s="417" t="e">
        <f t="shared" si="2"/>
        <v>#DIV/0!</v>
      </c>
      <c r="H113" s="417" t="e">
        <f t="shared" si="3"/>
        <v>#DIV/0!</v>
      </c>
    </row>
    <row r="114" spans="1:8" ht="18" customHeight="1">
      <c r="A114" s="767" t="s">
        <v>507</v>
      </c>
      <c r="B114" s="786" t="s">
        <v>508</v>
      </c>
      <c r="C114" s="783"/>
      <c r="D114" s="783"/>
      <c r="E114" s="783"/>
      <c r="F114" s="783"/>
      <c r="G114" s="745" t="e">
        <f t="shared" si="2"/>
        <v>#DIV/0!</v>
      </c>
      <c r="H114" s="745" t="e">
        <f t="shared" si="3"/>
        <v>#DIV/0!</v>
      </c>
    </row>
    <row r="115" spans="1:8" ht="6" customHeight="1">
      <c r="A115" s="1478"/>
      <c r="B115" s="1473"/>
      <c r="C115" s="1473"/>
      <c r="D115" s="1473"/>
      <c r="E115" s="1473"/>
      <c r="F115" s="1473"/>
      <c r="G115" s="1473"/>
      <c r="H115" s="1474"/>
    </row>
    <row r="116" spans="1:8" ht="21" customHeight="1">
      <c r="A116" s="767" t="s">
        <v>509</v>
      </c>
      <c r="B116" s="786" t="s">
        <v>510</v>
      </c>
      <c r="C116" s="745">
        <f>C17-C54</f>
        <v>0</v>
      </c>
      <c r="D116" s="745">
        <f>D17-D54</f>
        <v>0</v>
      </c>
      <c r="E116" s="745">
        <f>E17-E54</f>
        <v>0</v>
      </c>
      <c r="F116" s="745">
        <f>F17-F54</f>
        <v>0</v>
      </c>
      <c r="G116" s="760" t="e">
        <f>F116/E116%</f>
        <v>#DIV/0!</v>
      </c>
      <c r="H116" s="760" t="e">
        <f>F116/C116%</f>
        <v>#DIV/0!</v>
      </c>
    </row>
    <row r="117" spans="1:8" ht="21" customHeight="1">
      <c r="A117" s="767" t="s">
        <v>511</v>
      </c>
      <c r="B117" s="786" t="s">
        <v>512</v>
      </c>
      <c r="C117" s="759"/>
      <c r="D117" s="759"/>
      <c r="E117" s="759"/>
      <c r="F117" s="759"/>
      <c r="G117" s="760" t="e">
        <f>F117/E117%</f>
        <v>#DIV/0!</v>
      </c>
      <c r="H117" s="760" t="e">
        <f>F117/C117%</f>
        <v>#DIV/0!</v>
      </c>
    </row>
    <row r="118" spans="1:8" ht="21" customHeight="1">
      <c r="A118" s="767" t="s">
        <v>513</v>
      </c>
      <c r="B118" s="786" t="s">
        <v>914</v>
      </c>
      <c r="C118" s="745">
        <f>C116-C117</f>
        <v>0</v>
      </c>
      <c r="D118" s="745">
        <f>D116-D117</f>
        <v>0</v>
      </c>
      <c r="E118" s="745">
        <f>E116-E117</f>
        <v>0</v>
      </c>
      <c r="F118" s="745">
        <f>F116-F117</f>
        <v>0</v>
      </c>
      <c r="G118" s="760" t="e">
        <f>F118/E118%</f>
        <v>#DIV/0!</v>
      </c>
      <c r="H118" s="760" t="e">
        <f>F118/C118%</f>
        <v>#DIV/0!</v>
      </c>
    </row>
    <row r="119" spans="1:8" ht="6.75" customHeight="1">
      <c r="A119" s="787"/>
      <c r="B119" s="788"/>
      <c r="C119" s="788"/>
      <c r="D119" s="788"/>
      <c r="E119" s="788"/>
      <c r="F119" s="788"/>
      <c r="G119" s="788"/>
      <c r="H119" s="789"/>
    </row>
    <row r="120" spans="1:8" s="761" customFormat="1" ht="18" customHeight="1">
      <c r="A120" s="767" t="s">
        <v>519</v>
      </c>
      <c r="B120" s="786" t="s">
        <v>520</v>
      </c>
      <c r="C120" s="790">
        <f>C121+C122+C124+C123</f>
        <v>0</v>
      </c>
      <c r="D120" s="790">
        <f>D121+D122+D124+D123</f>
        <v>0</v>
      </c>
      <c r="E120" s="790">
        <f>E121+E122+E124+E123</f>
        <v>0</v>
      </c>
      <c r="F120" s="790">
        <f>F121+F122+F124+F123</f>
        <v>0</v>
      </c>
      <c r="G120" s="790" t="e">
        <f>F120/E120%</f>
        <v>#DIV/0!</v>
      </c>
      <c r="H120" s="790" t="e">
        <f>F120/C120%</f>
        <v>#DIV/0!</v>
      </c>
    </row>
    <row r="121" spans="1:8" ht="15.75" customHeight="1">
      <c r="A121" s="744" t="s">
        <v>1</v>
      </c>
      <c r="B121" s="392" t="s">
        <v>521</v>
      </c>
      <c r="C121" s="386"/>
      <c r="D121" s="386"/>
      <c r="E121" s="386"/>
      <c r="F121" s="386"/>
      <c r="G121" s="391" t="e">
        <f>F121/E121%</f>
        <v>#DIV/0!</v>
      </c>
      <c r="H121" s="391" t="e">
        <f>F121/C121%</f>
        <v>#DIV/0!</v>
      </c>
    </row>
    <row r="122" spans="1:8" ht="15.75" customHeight="1">
      <c r="A122" s="744" t="s">
        <v>2</v>
      </c>
      <c r="B122" s="504" t="s">
        <v>522</v>
      </c>
      <c r="C122" s="386"/>
      <c r="D122" s="386"/>
      <c r="E122" s="386"/>
      <c r="F122" s="386"/>
      <c r="G122" s="391" t="e">
        <f>F122/E122%</f>
        <v>#DIV/0!</v>
      </c>
      <c r="H122" s="391" t="e">
        <f>F122/C122%</f>
        <v>#DIV/0!</v>
      </c>
    </row>
    <row r="123" spans="1:8" ht="15.75" customHeight="1">
      <c r="A123" s="744" t="s">
        <v>4</v>
      </c>
      <c r="B123" s="504" t="s">
        <v>523</v>
      </c>
      <c r="C123" s="386"/>
      <c r="D123" s="386"/>
      <c r="E123" s="386"/>
      <c r="F123" s="386"/>
      <c r="G123" s="391" t="e">
        <f>F123/E123%</f>
        <v>#DIV/0!</v>
      </c>
      <c r="H123" s="391" t="e">
        <f>F123/C123%</f>
        <v>#DIV/0!</v>
      </c>
    </row>
    <row r="124" spans="1:8" ht="15.75" customHeight="1">
      <c r="A124" s="744" t="s">
        <v>8</v>
      </c>
      <c r="B124" s="504" t="s">
        <v>524</v>
      </c>
      <c r="C124" s="386"/>
      <c r="D124" s="386"/>
      <c r="E124" s="386"/>
      <c r="F124" s="386"/>
      <c r="G124" s="391" t="e">
        <f>F124/E124%</f>
        <v>#DIV/0!</v>
      </c>
      <c r="H124" s="391" t="e">
        <f>F124/C124%</f>
        <v>#DIV/0!</v>
      </c>
    </row>
    <row r="125" spans="1:8" ht="6" customHeight="1">
      <c r="A125" s="1471"/>
      <c r="B125" s="1471"/>
      <c r="C125" s="1471"/>
      <c r="D125" s="1471"/>
      <c r="E125" s="1471"/>
      <c r="F125" s="1471"/>
      <c r="G125" s="1471"/>
      <c r="H125" s="1471"/>
    </row>
    <row r="126" spans="1:8" s="761" customFormat="1" ht="20.25" customHeight="1">
      <c r="A126" s="767" t="s">
        <v>526</v>
      </c>
      <c r="B126" s="500" t="s">
        <v>527</v>
      </c>
      <c r="C126" s="790">
        <f>C127+C128+C130+C129+C131</f>
        <v>0</v>
      </c>
      <c r="D126" s="790">
        <f>D127+D128+D130+D129+D131</f>
        <v>0</v>
      </c>
      <c r="E126" s="790">
        <f>E127+E128+E130+E129+E131</f>
        <v>0</v>
      </c>
      <c r="F126" s="790">
        <f>F127+F128+F130+F129+F131</f>
        <v>0</v>
      </c>
      <c r="G126" s="790" t="e">
        <f t="shared" ref="G126:G131" si="4">F126/E126%</f>
        <v>#DIV/0!</v>
      </c>
      <c r="H126" s="790" t="e">
        <f t="shared" ref="H126:H131" si="5">F126/C126%</f>
        <v>#DIV/0!</v>
      </c>
    </row>
    <row r="127" spans="1:8" ht="15" customHeight="1">
      <c r="A127" s="464" t="s">
        <v>1</v>
      </c>
      <c r="B127" s="392" t="s">
        <v>521</v>
      </c>
      <c r="C127" s="386"/>
      <c r="D127" s="386"/>
      <c r="E127" s="386"/>
      <c r="F127" s="386"/>
      <c r="G127" s="391" t="e">
        <f t="shared" si="4"/>
        <v>#DIV/0!</v>
      </c>
      <c r="H127" s="391" t="e">
        <f t="shared" si="5"/>
        <v>#DIV/0!</v>
      </c>
    </row>
    <row r="128" spans="1:8" ht="15" customHeight="1">
      <c r="A128" s="464" t="s">
        <v>2</v>
      </c>
      <c r="B128" s="504" t="s">
        <v>522</v>
      </c>
      <c r="C128" s="386"/>
      <c r="D128" s="386"/>
      <c r="E128" s="386"/>
      <c r="F128" s="386"/>
      <c r="G128" s="391" t="e">
        <f t="shared" si="4"/>
        <v>#DIV/0!</v>
      </c>
      <c r="H128" s="391" t="e">
        <f t="shared" si="5"/>
        <v>#DIV/0!</v>
      </c>
    </row>
    <row r="129" spans="1:8" ht="15" customHeight="1">
      <c r="A129" s="464" t="s">
        <v>4</v>
      </c>
      <c r="B129" s="504" t="s">
        <v>523</v>
      </c>
      <c r="C129" s="386"/>
      <c r="D129" s="386"/>
      <c r="E129" s="386"/>
      <c r="F129" s="386"/>
      <c r="G129" s="391" t="e">
        <f t="shared" si="4"/>
        <v>#DIV/0!</v>
      </c>
      <c r="H129" s="391" t="e">
        <f t="shared" si="5"/>
        <v>#DIV/0!</v>
      </c>
    </row>
    <row r="130" spans="1:8" ht="15" customHeight="1">
      <c r="A130" s="464" t="s">
        <v>8</v>
      </c>
      <c r="B130" s="504" t="s">
        <v>524</v>
      </c>
      <c r="C130" s="386"/>
      <c r="D130" s="386"/>
      <c r="E130" s="386"/>
      <c r="F130" s="386"/>
      <c r="G130" s="391" t="e">
        <f t="shared" si="4"/>
        <v>#DIV/0!</v>
      </c>
      <c r="H130" s="391" t="e">
        <f t="shared" si="5"/>
        <v>#DIV/0!</v>
      </c>
    </row>
    <row r="131" spans="1:8" ht="17.25" customHeight="1">
      <c r="A131" s="464" t="s">
        <v>291</v>
      </c>
      <c r="B131" s="504" t="s">
        <v>528</v>
      </c>
      <c r="C131" s="386"/>
      <c r="D131" s="386"/>
      <c r="E131" s="386"/>
      <c r="F131" s="386"/>
      <c r="G131" s="391" t="e">
        <f t="shared" si="4"/>
        <v>#DIV/0!</v>
      </c>
      <c r="H131" s="391" t="e">
        <f t="shared" si="5"/>
        <v>#DIV/0!</v>
      </c>
    </row>
    <row r="132" spans="1:8" ht="7.5" customHeight="1">
      <c r="A132" s="1472"/>
      <c r="B132" s="1475"/>
      <c r="C132" s="1475"/>
      <c r="D132" s="1475"/>
      <c r="E132" s="1475"/>
      <c r="F132" s="1475"/>
      <c r="G132" s="1475"/>
      <c r="H132" s="1476"/>
    </row>
    <row r="133" spans="1:8" ht="30.75" customHeight="1">
      <c r="A133" s="791" t="s">
        <v>915</v>
      </c>
      <c r="B133" s="477" t="s">
        <v>916</v>
      </c>
      <c r="C133" s="790">
        <f>C134+C135+C137+C136+C138</f>
        <v>0</v>
      </c>
      <c r="D133" s="790">
        <f>D134+D135+D137+D136+D138</f>
        <v>0</v>
      </c>
      <c r="E133" s="790">
        <f>E134+E135+E137+E136+E138</f>
        <v>0</v>
      </c>
      <c r="F133" s="790">
        <f>F134+F135+F137+F136+F138</f>
        <v>0</v>
      </c>
      <c r="G133" s="790" t="e">
        <f t="shared" ref="G133:G138" si="6">F133/E133%</f>
        <v>#DIV/0!</v>
      </c>
      <c r="H133" s="790" t="e">
        <f t="shared" ref="H133:H138" si="7">F133/C133%</f>
        <v>#DIV/0!</v>
      </c>
    </row>
    <row r="134" spans="1:8" ht="16.5" customHeight="1">
      <c r="A134" s="764" t="s">
        <v>1</v>
      </c>
      <c r="B134" s="392" t="s">
        <v>521</v>
      </c>
      <c r="C134" s="386"/>
      <c r="D134" s="386"/>
      <c r="E134" s="386"/>
      <c r="F134" s="386"/>
      <c r="G134" s="391" t="e">
        <f t="shared" si="6"/>
        <v>#DIV/0!</v>
      </c>
      <c r="H134" s="391" t="e">
        <f t="shared" si="7"/>
        <v>#DIV/0!</v>
      </c>
    </row>
    <row r="135" spans="1:8" ht="16.5" customHeight="1">
      <c r="A135" s="764" t="s">
        <v>2</v>
      </c>
      <c r="B135" s="504" t="s">
        <v>522</v>
      </c>
      <c r="C135" s="386"/>
      <c r="D135" s="386"/>
      <c r="E135" s="386"/>
      <c r="F135" s="386"/>
      <c r="G135" s="391" t="e">
        <f t="shared" si="6"/>
        <v>#DIV/0!</v>
      </c>
      <c r="H135" s="391" t="e">
        <f t="shared" si="7"/>
        <v>#DIV/0!</v>
      </c>
    </row>
    <row r="136" spans="1:8" ht="15" customHeight="1">
      <c r="A136" s="764" t="s">
        <v>4</v>
      </c>
      <c r="B136" s="504" t="s">
        <v>523</v>
      </c>
      <c r="C136" s="386"/>
      <c r="D136" s="386"/>
      <c r="E136" s="386"/>
      <c r="F136" s="386"/>
      <c r="G136" s="391" t="e">
        <f t="shared" si="6"/>
        <v>#DIV/0!</v>
      </c>
      <c r="H136" s="391" t="e">
        <f t="shared" si="7"/>
        <v>#DIV/0!</v>
      </c>
    </row>
    <row r="137" spans="1:8" ht="15" customHeight="1">
      <c r="A137" s="764" t="s">
        <v>8</v>
      </c>
      <c r="B137" s="504" t="s">
        <v>524</v>
      </c>
      <c r="C137" s="386"/>
      <c r="D137" s="386"/>
      <c r="E137" s="386"/>
      <c r="F137" s="386"/>
      <c r="G137" s="391" t="e">
        <f t="shared" si="6"/>
        <v>#DIV/0!</v>
      </c>
      <c r="H137" s="391" t="e">
        <f t="shared" si="7"/>
        <v>#DIV/0!</v>
      </c>
    </row>
    <row r="138" spans="1:8" ht="15" customHeight="1">
      <c r="A138" s="764" t="s">
        <v>291</v>
      </c>
      <c r="B138" s="504" t="s">
        <v>528</v>
      </c>
      <c r="C138" s="386"/>
      <c r="D138" s="386"/>
      <c r="E138" s="386"/>
      <c r="F138" s="386"/>
      <c r="G138" s="391" t="e">
        <f t="shared" si="6"/>
        <v>#DIV/0!</v>
      </c>
      <c r="H138" s="391" t="e">
        <f t="shared" si="7"/>
        <v>#DIV/0!</v>
      </c>
    </row>
    <row r="139" spans="1:8" ht="3" customHeight="1">
      <c r="A139" s="792"/>
      <c r="B139" s="792"/>
      <c r="C139" s="793"/>
      <c r="D139" s="793"/>
      <c r="E139" s="793"/>
      <c r="F139" s="793"/>
      <c r="G139" s="793"/>
    </row>
    <row r="140" spans="1:8" ht="15">
      <c r="A140" s="794"/>
      <c r="B140" s="795" t="s">
        <v>575</v>
      </c>
      <c r="C140" s="761"/>
      <c r="D140" s="794"/>
      <c r="E140" s="761"/>
      <c r="F140" s="761"/>
      <c r="G140" s="761"/>
    </row>
    <row r="141" spans="1:8" ht="3.75" customHeight="1">
      <c r="A141" s="794"/>
      <c r="B141" s="747"/>
      <c r="C141" s="761"/>
      <c r="D141" s="761"/>
      <c r="E141" s="761"/>
      <c r="F141" s="761"/>
      <c r="G141" s="761"/>
    </row>
    <row r="142" spans="1:8" ht="12.75" customHeight="1">
      <c r="A142" s="1466" t="s">
        <v>11</v>
      </c>
      <c r="B142" s="1466" t="s">
        <v>331</v>
      </c>
      <c r="C142" s="1470" t="s">
        <v>576</v>
      </c>
      <c r="D142" s="1470" t="s">
        <v>577</v>
      </c>
      <c r="E142" s="1477" t="s">
        <v>578</v>
      </c>
      <c r="F142" s="1470" t="s">
        <v>579</v>
      </c>
      <c r="G142" s="1294" t="s">
        <v>580</v>
      </c>
      <c r="H142" s="1294" t="s">
        <v>581</v>
      </c>
    </row>
    <row r="143" spans="1:8" ht="15.75" customHeight="1">
      <c r="A143" s="1466"/>
      <c r="B143" s="1466"/>
      <c r="C143" s="1470"/>
      <c r="D143" s="1470"/>
      <c r="E143" s="1477"/>
      <c r="F143" s="1470"/>
      <c r="G143" s="1294"/>
      <c r="H143" s="1294"/>
    </row>
    <row r="144" spans="1:8">
      <c r="A144" s="796" t="s">
        <v>1</v>
      </c>
      <c r="B144" s="796" t="s">
        <v>2</v>
      </c>
      <c r="C144" s="796" t="s">
        <v>4</v>
      </c>
      <c r="D144" s="796" t="s">
        <v>8</v>
      </c>
      <c r="E144" s="796" t="s">
        <v>291</v>
      </c>
      <c r="F144" s="796" t="s">
        <v>292</v>
      </c>
      <c r="G144" s="796" t="s">
        <v>339</v>
      </c>
      <c r="H144" s="796" t="s">
        <v>340</v>
      </c>
    </row>
    <row r="145" spans="1:9" ht="15">
      <c r="A145" s="748" t="s">
        <v>143</v>
      </c>
      <c r="B145" s="797" t="s">
        <v>917</v>
      </c>
      <c r="C145" s="745">
        <f>C146+C147+C148+C149</f>
        <v>0</v>
      </c>
      <c r="D145" s="745">
        <f>D146+D147+D148+D149</f>
        <v>0</v>
      </c>
      <c r="E145" s="745">
        <f>E146+E147+E148+E149</f>
        <v>0</v>
      </c>
      <c r="F145" s="745">
        <f>F146+F147+F148+F149</f>
        <v>0</v>
      </c>
      <c r="G145" s="745">
        <f>F145-E145</f>
        <v>0</v>
      </c>
      <c r="H145" s="745">
        <f>F145-C145</f>
        <v>0</v>
      </c>
    </row>
    <row r="146" spans="1:9">
      <c r="A146" s="744" t="s">
        <v>1</v>
      </c>
      <c r="B146" s="798" t="s">
        <v>583</v>
      </c>
      <c r="C146" s="751"/>
      <c r="D146" s="751"/>
      <c r="E146" s="751"/>
      <c r="F146" s="751"/>
      <c r="G146" s="752">
        <f>F146-E146</f>
        <v>0</v>
      </c>
      <c r="H146" s="752">
        <f>F146-C146</f>
        <v>0</v>
      </c>
    </row>
    <row r="147" spans="1:9">
      <c r="A147" s="744" t="s">
        <v>2</v>
      </c>
      <c r="B147" s="798" t="s">
        <v>918</v>
      </c>
      <c r="C147" s="751"/>
      <c r="D147" s="751"/>
      <c r="E147" s="751"/>
      <c r="F147" s="751"/>
      <c r="G147" s="752">
        <f>F147-E147</f>
        <v>0</v>
      </c>
      <c r="H147" s="752">
        <f>F147-C147</f>
        <v>0</v>
      </c>
    </row>
    <row r="148" spans="1:9">
      <c r="A148" s="744" t="s">
        <v>4</v>
      </c>
      <c r="B148" s="798" t="s">
        <v>919</v>
      </c>
      <c r="C148" s="751"/>
      <c r="D148" s="751"/>
      <c r="E148" s="751"/>
      <c r="F148" s="751"/>
      <c r="G148" s="752">
        <f>F148-E148</f>
        <v>0</v>
      </c>
      <c r="H148" s="752">
        <f>F148-C148</f>
        <v>0</v>
      </c>
    </row>
    <row r="149" spans="1:9">
      <c r="A149" s="744" t="s">
        <v>8</v>
      </c>
      <c r="B149" s="798" t="s">
        <v>920</v>
      </c>
      <c r="C149" s="751"/>
      <c r="D149" s="751"/>
      <c r="E149" s="751"/>
      <c r="F149" s="751"/>
      <c r="G149" s="752">
        <f>F149-E149</f>
        <v>0</v>
      </c>
      <c r="H149" s="752">
        <f>F149-C149</f>
        <v>0</v>
      </c>
    </row>
    <row r="150" spans="1:9" ht="3.75" customHeight="1">
      <c r="A150" s="799"/>
      <c r="B150" s="799"/>
      <c r="C150" s="799"/>
      <c r="D150" s="799"/>
      <c r="E150" s="799"/>
      <c r="F150" s="799"/>
      <c r="G150" s="799"/>
      <c r="H150" s="800"/>
    </row>
    <row r="151" spans="1:9" ht="15">
      <c r="B151" s="1317" t="s">
        <v>592</v>
      </c>
      <c r="C151" s="1317"/>
      <c r="D151" s="1317"/>
      <c r="E151" s="1317"/>
      <c r="F151" s="792"/>
      <c r="G151" s="792"/>
    </row>
    <row r="152" spans="1:9" ht="6" customHeight="1">
      <c r="A152" s="801"/>
      <c r="B152" s="802"/>
      <c r="C152" s="803"/>
      <c r="D152" s="803"/>
      <c r="E152" s="803"/>
      <c r="F152" s="803"/>
      <c r="G152" s="803"/>
      <c r="H152" s="802"/>
    </row>
    <row r="153" spans="1:9" ht="15" customHeight="1">
      <c r="A153" s="1466" t="s">
        <v>11</v>
      </c>
      <c r="B153" s="1466" t="s">
        <v>331</v>
      </c>
      <c r="C153" s="1470" t="s">
        <v>577</v>
      </c>
      <c r="D153" s="1466" t="s">
        <v>593</v>
      </c>
      <c r="E153" s="1466"/>
      <c r="F153" s="1470" t="s">
        <v>579</v>
      </c>
      <c r="G153" s="1294" t="s">
        <v>581</v>
      </c>
      <c r="H153" s="1294" t="s">
        <v>336</v>
      </c>
      <c r="I153" s="732"/>
    </row>
    <row r="154" spans="1:9" ht="28.5" customHeight="1">
      <c r="A154" s="1466"/>
      <c r="B154" s="1466"/>
      <c r="C154" s="1470"/>
      <c r="D154" s="741" t="s">
        <v>921</v>
      </c>
      <c r="E154" s="741" t="s">
        <v>922</v>
      </c>
      <c r="F154" s="1470"/>
      <c r="G154" s="1294"/>
      <c r="H154" s="1294"/>
    </row>
    <row r="155" spans="1:9" ht="11.25" customHeight="1">
      <c r="A155" s="742" t="s">
        <v>1</v>
      </c>
      <c r="B155" s="742" t="s">
        <v>2</v>
      </c>
      <c r="C155" s="742" t="s">
        <v>4</v>
      </c>
      <c r="D155" s="742" t="s">
        <v>8</v>
      </c>
      <c r="E155" s="742" t="s">
        <v>291</v>
      </c>
      <c r="F155" s="742" t="s">
        <v>292</v>
      </c>
      <c r="G155" s="742" t="s">
        <v>339</v>
      </c>
      <c r="H155" s="742" t="s">
        <v>340</v>
      </c>
    </row>
    <row r="156" spans="1:9" s="761" customFormat="1" ht="31.5" customHeight="1">
      <c r="A156" s="791" t="s">
        <v>596</v>
      </c>
      <c r="B156" s="477" t="s">
        <v>597</v>
      </c>
      <c r="C156" s="745">
        <f>SUM(C158:C162)</f>
        <v>0</v>
      </c>
      <c r="D156" s="745">
        <f>SUM(D158:D162)</f>
        <v>0</v>
      </c>
      <c r="E156" s="745">
        <f>SUM(E158:E162)</f>
        <v>0</v>
      </c>
      <c r="F156" s="745">
        <f>SUM(F158:F162)</f>
        <v>0</v>
      </c>
      <c r="G156" s="496">
        <f t="shared" ref="G156:G165" si="8">F156-C156</f>
        <v>0</v>
      </c>
      <c r="H156" s="745" t="e">
        <f t="shared" ref="H156:H165" si="9">F156/C156%</f>
        <v>#DIV/0!</v>
      </c>
    </row>
    <row r="157" spans="1:9">
      <c r="A157" s="744"/>
      <c r="B157" s="804" t="s">
        <v>923</v>
      </c>
      <c r="C157" s="805"/>
      <c r="D157" s="805"/>
      <c r="E157" s="805"/>
      <c r="F157" s="805"/>
      <c r="G157" s="806">
        <f t="shared" si="8"/>
        <v>0</v>
      </c>
      <c r="H157" s="807" t="e">
        <f t="shared" si="9"/>
        <v>#DIV/0!</v>
      </c>
    </row>
    <row r="158" spans="1:9">
      <c r="A158" s="744" t="s">
        <v>1</v>
      </c>
      <c r="B158" s="798" t="s">
        <v>924</v>
      </c>
      <c r="C158" s="751"/>
      <c r="D158" s="751"/>
      <c r="E158" s="751"/>
      <c r="F158" s="751"/>
      <c r="G158" s="808">
        <f t="shared" si="8"/>
        <v>0</v>
      </c>
      <c r="H158" s="752" t="e">
        <f t="shared" si="9"/>
        <v>#DIV/0!</v>
      </c>
    </row>
    <row r="159" spans="1:9">
      <c r="A159" s="744" t="s">
        <v>2</v>
      </c>
      <c r="B159" s="798" t="s">
        <v>925</v>
      </c>
      <c r="C159" s="751"/>
      <c r="D159" s="751"/>
      <c r="E159" s="751"/>
      <c r="F159" s="751"/>
      <c r="G159" s="808">
        <f t="shared" si="8"/>
        <v>0</v>
      </c>
      <c r="H159" s="752" t="e">
        <f t="shared" si="9"/>
        <v>#DIV/0!</v>
      </c>
    </row>
    <row r="160" spans="1:9">
      <c r="A160" s="744" t="s">
        <v>4</v>
      </c>
      <c r="B160" s="798" t="s">
        <v>603</v>
      </c>
      <c r="C160" s="751"/>
      <c r="D160" s="751"/>
      <c r="E160" s="751"/>
      <c r="F160" s="751"/>
      <c r="G160" s="808">
        <f t="shared" si="8"/>
        <v>0</v>
      </c>
      <c r="H160" s="752" t="e">
        <f t="shared" si="9"/>
        <v>#DIV/0!</v>
      </c>
    </row>
    <row r="161" spans="1:8">
      <c r="A161" s="744" t="s">
        <v>8</v>
      </c>
      <c r="B161" s="798" t="s">
        <v>604</v>
      </c>
      <c r="C161" s="751"/>
      <c r="D161" s="751"/>
      <c r="E161" s="751"/>
      <c r="F161" s="751"/>
      <c r="G161" s="808">
        <f t="shared" si="8"/>
        <v>0</v>
      </c>
      <c r="H161" s="752" t="e">
        <f t="shared" si="9"/>
        <v>#DIV/0!</v>
      </c>
    </row>
    <row r="162" spans="1:8">
      <c r="A162" s="744" t="s">
        <v>291</v>
      </c>
      <c r="B162" s="798" t="s">
        <v>416</v>
      </c>
      <c r="C162" s="751"/>
      <c r="D162" s="751"/>
      <c r="E162" s="751"/>
      <c r="F162" s="751"/>
      <c r="G162" s="808">
        <f t="shared" si="8"/>
        <v>0</v>
      </c>
      <c r="H162" s="752" t="e">
        <f t="shared" si="9"/>
        <v>#DIV/0!</v>
      </c>
    </row>
    <row r="163" spans="1:8">
      <c r="A163" s="748" t="s">
        <v>605</v>
      </c>
      <c r="B163" s="495" t="s">
        <v>606</v>
      </c>
      <c r="C163" s="374"/>
      <c r="D163" s="374"/>
      <c r="E163" s="374"/>
      <c r="F163" s="374"/>
      <c r="G163" s="496">
        <f t="shared" si="8"/>
        <v>0</v>
      </c>
      <c r="H163" s="376" t="e">
        <f t="shared" si="9"/>
        <v>#DIV/0!</v>
      </c>
    </row>
    <row r="164" spans="1:8" ht="13.5" customHeight="1">
      <c r="A164" s="744"/>
      <c r="B164" s="804" t="s">
        <v>926</v>
      </c>
      <c r="C164" s="805"/>
      <c r="D164" s="805"/>
      <c r="E164" s="805"/>
      <c r="F164" s="805"/>
      <c r="G164" s="806">
        <f t="shared" si="8"/>
        <v>0</v>
      </c>
      <c r="H164" s="807" t="e">
        <f t="shared" si="9"/>
        <v>#DIV/0!</v>
      </c>
    </row>
    <row r="165" spans="1:8" ht="18" customHeight="1">
      <c r="A165" s="809" t="s">
        <v>608</v>
      </c>
      <c r="B165" s="491" t="s">
        <v>609</v>
      </c>
      <c r="C165" s="377">
        <f>C156-C163</f>
        <v>0</v>
      </c>
      <c r="D165" s="377">
        <f>D156-D163</f>
        <v>0</v>
      </c>
      <c r="E165" s="377">
        <f>E156-E163</f>
        <v>0</v>
      </c>
      <c r="F165" s="377">
        <f>F156-F163</f>
        <v>0</v>
      </c>
      <c r="G165" s="507">
        <f t="shared" si="8"/>
        <v>0</v>
      </c>
      <c r="H165" s="377" t="e">
        <f t="shared" si="9"/>
        <v>#DIV/0!</v>
      </c>
    </row>
    <row r="166" spans="1:8" ht="31.5" customHeight="1">
      <c r="A166" s="494" t="s">
        <v>610</v>
      </c>
      <c r="B166" s="495" t="s">
        <v>611</v>
      </c>
      <c r="C166" s="377" t="s">
        <v>612</v>
      </c>
      <c r="D166" s="377" t="s">
        <v>612</v>
      </c>
      <c r="E166" s="377" t="s">
        <v>612</v>
      </c>
      <c r="F166" s="496" t="s">
        <v>612</v>
      </c>
      <c r="G166" s="496" t="s">
        <v>612</v>
      </c>
      <c r="H166" s="377" t="s">
        <v>612</v>
      </c>
    </row>
    <row r="167" spans="1:8" ht="15.75" customHeight="1">
      <c r="A167" s="497" t="s">
        <v>1</v>
      </c>
      <c r="B167" s="495" t="s">
        <v>613</v>
      </c>
      <c r="C167" s="377" t="s">
        <v>612</v>
      </c>
      <c r="D167" s="377" t="s">
        <v>612</v>
      </c>
      <c r="E167" s="377" t="s">
        <v>612</v>
      </c>
      <c r="F167" s="377"/>
      <c r="G167" s="496" t="s">
        <v>612</v>
      </c>
      <c r="H167" s="377" t="s">
        <v>612</v>
      </c>
    </row>
    <row r="168" spans="1:8" ht="15.75" customHeight="1">
      <c r="A168" s="494"/>
      <c r="B168" s="498" t="s">
        <v>614</v>
      </c>
      <c r="C168" s="377" t="s">
        <v>612</v>
      </c>
      <c r="D168" s="377" t="s">
        <v>612</v>
      </c>
      <c r="E168" s="377" t="s">
        <v>612</v>
      </c>
      <c r="F168" s="499">
        <f>F157-F167</f>
        <v>0</v>
      </c>
      <c r="G168" s="496" t="s">
        <v>612</v>
      </c>
      <c r="H168" s="377" t="s">
        <v>612</v>
      </c>
    </row>
    <row r="169" spans="1:8" ht="15.75" customHeight="1">
      <c r="A169" s="497" t="s">
        <v>615</v>
      </c>
      <c r="B169" s="495" t="s">
        <v>616</v>
      </c>
      <c r="C169" s="377" t="s">
        <v>612</v>
      </c>
      <c r="D169" s="377" t="s">
        <v>612</v>
      </c>
      <c r="E169" s="377" t="s">
        <v>612</v>
      </c>
      <c r="F169" s="452"/>
      <c r="G169" s="496" t="s">
        <v>612</v>
      </c>
      <c r="H169" s="377" t="s">
        <v>612</v>
      </c>
    </row>
    <row r="170" spans="1:8" ht="15.75" customHeight="1">
      <c r="A170" s="494"/>
      <c r="B170" s="498" t="s">
        <v>927</v>
      </c>
      <c r="C170" s="377" t="s">
        <v>612</v>
      </c>
      <c r="D170" s="377" t="s">
        <v>612</v>
      </c>
      <c r="E170" s="377" t="s">
        <v>612</v>
      </c>
      <c r="F170" s="499">
        <f>(F156-F157)-F169</f>
        <v>0</v>
      </c>
      <c r="G170" s="496" t="s">
        <v>612</v>
      </c>
      <c r="H170" s="377" t="s">
        <v>612</v>
      </c>
    </row>
    <row r="171" spans="1:8" ht="3.75" customHeight="1">
      <c r="A171" s="1471"/>
      <c r="B171" s="1471"/>
      <c r="C171" s="1471"/>
      <c r="D171" s="1471"/>
      <c r="E171" s="1471"/>
      <c r="F171" s="1471"/>
      <c r="G171" s="1471"/>
      <c r="H171" s="1471"/>
    </row>
    <row r="172" spans="1:8" s="761" customFormat="1" ht="15">
      <c r="A172" s="746" t="s">
        <v>146</v>
      </c>
      <c r="B172" s="500" t="s">
        <v>618</v>
      </c>
      <c r="C172" s="745">
        <f>C174+C180</f>
        <v>0</v>
      </c>
      <c r="D172" s="745">
        <f>D174+D180</f>
        <v>0</v>
      </c>
      <c r="E172" s="745">
        <f>E174+E180</f>
        <v>0</v>
      </c>
      <c r="F172" s="745">
        <f>F174+F180</f>
        <v>0</v>
      </c>
      <c r="G172" s="496">
        <f t="shared" ref="G172:G182" si="10">F172-C172</f>
        <v>0</v>
      </c>
      <c r="H172" s="745" t="e">
        <f t="shared" ref="H172:H182" si="11">F172/C172%</f>
        <v>#DIV/0!</v>
      </c>
    </row>
    <row r="173" spans="1:8">
      <c r="A173" s="744"/>
      <c r="B173" s="810" t="s">
        <v>598</v>
      </c>
      <c r="C173" s="805"/>
      <c r="D173" s="805"/>
      <c r="E173" s="805"/>
      <c r="F173" s="805"/>
      <c r="G173" s="806">
        <f t="shared" si="10"/>
        <v>0</v>
      </c>
      <c r="H173" s="807" t="e">
        <f t="shared" si="11"/>
        <v>#DIV/0!</v>
      </c>
    </row>
    <row r="174" spans="1:8" s="734" customFormat="1">
      <c r="A174" s="748" t="s">
        <v>619</v>
      </c>
      <c r="B174" s="596" t="s">
        <v>620</v>
      </c>
      <c r="C174" s="376">
        <f>SUM(C175:C179)</f>
        <v>0</v>
      </c>
      <c r="D174" s="376">
        <f>SUM(D175:D179)</f>
        <v>0</v>
      </c>
      <c r="E174" s="376">
        <f>SUM(E175:E179)</f>
        <v>0</v>
      </c>
      <c r="F174" s="376">
        <f>SUM(F175:F179)</f>
        <v>0</v>
      </c>
      <c r="G174" s="496">
        <f t="shared" si="10"/>
        <v>0</v>
      </c>
      <c r="H174" s="376" t="e">
        <f t="shared" si="11"/>
        <v>#DIV/0!</v>
      </c>
    </row>
    <row r="175" spans="1:8" s="734" customFormat="1">
      <c r="A175" s="744" t="s">
        <v>1</v>
      </c>
      <c r="B175" s="504" t="s">
        <v>621</v>
      </c>
      <c r="C175" s="751"/>
      <c r="D175" s="751"/>
      <c r="E175" s="751"/>
      <c r="F175" s="751"/>
      <c r="G175" s="808">
        <f t="shared" si="10"/>
        <v>0</v>
      </c>
      <c r="H175" s="752" t="e">
        <f t="shared" si="11"/>
        <v>#DIV/0!</v>
      </c>
    </row>
    <row r="176" spans="1:8">
      <c r="A176" s="744" t="s">
        <v>2</v>
      </c>
      <c r="B176" s="504" t="s">
        <v>622</v>
      </c>
      <c r="C176" s="751"/>
      <c r="D176" s="751"/>
      <c r="E176" s="751"/>
      <c r="F176" s="751"/>
      <c r="G176" s="808">
        <f t="shared" si="10"/>
        <v>0</v>
      </c>
      <c r="H176" s="752" t="e">
        <f t="shared" si="11"/>
        <v>#DIV/0!</v>
      </c>
    </row>
    <row r="177" spans="1:8">
      <c r="A177" s="744" t="s">
        <v>4</v>
      </c>
      <c r="B177" s="504" t="s">
        <v>625</v>
      </c>
      <c r="C177" s="751"/>
      <c r="D177" s="751"/>
      <c r="E177" s="751"/>
      <c r="F177" s="751"/>
      <c r="G177" s="808">
        <f t="shared" si="10"/>
        <v>0</v>
      </c>
      <c r="H177" s="752" t="e">
        <f t="shared" si="11"/>
        <v>#DIV/0!</v>
      </c>
    </row>
    <row r="178" spans="1:8">
      <c r="A178" s="744" t="s">
        <v>8</v>
      </c>
      <c r="B178" s="504" t="s">
        <v>626</v>
      </c>
      <c r="C178" s="751"/>
      <c r="D178" s="751"/>
      <c r="E178" s="751"/>
      <c r="F178" s="751"/>
      <c r="G178" s="808">
        <f t="shared" si="10"/>
        <v>0</v>
      </c>
      <c r="H178" s="752" t="e">
        <f t="shared" si="11"/>
        <v>#DIV/0!</v>
      </c>
    </row>
    <row r="179" spans="1:8">
      <c r="A179" s="744" t="s">
        <v>291</v>
      </c>
      <c r="B179" s="504" t="s">
        <v>416</v>
      </c>
      <c r="C179" s="751"/>
      <c r="D179" s="751"/>
      <c r="E179" s="751"/>
      <c r="F179" s="751"/>
      <c r="G179" s="808">
        <f t="shared" si="10"/>
        <v>0</v>
      </c>
      <c r="H179" s="752" t="e">
        <f t="shared" si="11"/>
        <v>#DIV/0!</v>
      </c>
    </row>
    <row r="180" spans="1:8">
      <c r="A180" s="748" t="s">
        <v>627</v>
      </c>
      <c r="B180" s="797" t="s">
        <v>628</v>
      </c>
      <c r="C180" s="376">
        <f>C181+C182</f>
        <v>0</v>
      </c>
      <c r="D180" s="376">
        <f>D181+D182</f>
        <v>0</v>
      </c>
      <c r="E180" s="376">
        <f>E181+E182</f>
        <v>0</v>
      </c>
      <c r="F180" s="376">
        <f>F181+F182</f>
        <v>0</v>
      </c>
      <c r="G180" s="496">
        <f t="shared" si="10"/>
        <v>0</v>
      </c>
      <c r="H180" s="376" t="e">
        <f t="shared" si="11"/>
        <v>#DIV/0!</v>
      </c>
    </row>
    <row r="181" spans="1:8">
      <c r="A181" s="744" t="s">
        <v>1</v>
      </c>
      <c r="B181" s="798" t="s">
        <v>928</v>
      </c>
      <c r="C181" s="751"/>
      <c r="D181" s="751"/>
      <c r="E181" s="751"/>
      <c r="F181" s="751"/>
      <c r="G181" s="808">
        <f t="shared" si="10"/>
        <v>0</v>
      </c>
      <c r="H181" s="752" t="e">
        <f t="shared" si="11"/>
        <v>#DIV/0!</v>
      </c>
    </row>
    <row r="182" spans="1:8">
      <c r="A182" s="744" t="s">
        <v>2</v>
      </c>
      <c r="B182" s="798" t="s">
        <v>416</v>
      </c>
      <c r="C182" s="751"/>
      <c r="D182" s="751"/>
      <c r="E182" s="751"/>
      <c r="F182" s="751"/>
      <c r="G182" s="808">
        <f t="shared" si="10"/>
        <v>0</v>
      </c>
      <c r="H182" s="752" t="e">
        <f t="shared" si="11"/>
        <v>#DIV/0!</v>
      </c>
    </row>
    <row r="183" spans="1:8" ht="31.5" customHeight="1">
      <c r="A183" s="494" t="s">
        <v>153</v>
      </c>
      <c r="B183" s="495" t="s">
        <v>631</v>
      </c>
      <c r="C183" s="377" t="s">
        <v>612</v>
      </c>
      <c r="D183" s="377" t="s">
        <v>612</v>
      </c>
      <c r="E183" s="377" t="s">
        <v>612</v>
      </c>
      <c r="F183" s="496" t="s">
        <v>612</v>
      </c>
      <c r="G183" s="496" t="s">
        <v>612</v>
      </c>
      <c r="H183" s="377" t="s">
        <v>612</v>
      </c>
    </row>
    <row r="184" spans="1:8" ht="15.75" customHeight="1">
      <c r="A184" s="497" t="s">
        <v>1</v>
      </c>
      <c r="B184" s="495" t="s">
        <v>632</v>
      </c>
      <c r="C184" s="377" t="s">
        <v>612</v>
      </c>
      <c r="D184" s="377" t="s">
        <v>612</v>
      </c>
      <c r="E184" s="377" t="s">
        <v>612</v>
      </c>
      <c r="F184" s="377"/>
      <c r="G184" s="496" t="s">
        <v>612</v>
      </c>
      <c r="H184" s="377" t="s">
        <v>612</v>
      </c>
    </row>
    <row r="185" spans="1:8" ht="15.75" customHeight="1">
      <c r="A185" s="494"/>
      <c r="B185" s="498" t="s">
        <v>633</v>
      </c>
      <c r="C185" s="377" t="s">
        <v>612</v>
      </c>
      <c r="D185" s="377" t="s">
        <v>612</v>
      </c>
      <c r="E185" s="377" t="s">
        <v>612</v>
      </c>
      <c r="F185" s="499">
        <f>F173-F184</f>
        <v>0</v>
      </c>
      <c r="G185" s="496" t="s">
        <v>612</v>
      </c>
      <c r="H185" s="377" t="s">
        <v>612</v>
      </c>
    </row>
    <row r="186" spans="1:8" ht="15.75" customHeight="1">
      <c r="A186" s="497" t="s">
        <v>615</v>
      </c>
      <c r="B186" s="495" t="s">
        <v>634</v>
      </c>
      <c r="C186" s="377" t="s">
        <v>612</v>
      </c>
      <c r="D186" s="377" t="s">
        <v>612</v>
      </c>
      <c r="E186" s="377" t="s">
        <v>612</v>
      </c>
      <c r="F186" s="452"/>
      <c r="G186" s="496" t="s">
        <v>612</v>
      </c>
      <c r="H186" s="377" t="s">
        <v>612</v>
      </c>
    </row>
    <row r="187" spans="1:8" ht="15.75" customHeight="1">
      <c r="A187" s="494"/>
      <c r="B187" s="498" t="s">
        <v>929</v>
      </c>
      <c r="C187" s="377" t="s">
        <v>612</v>
      </c>
      <c r="D187" s="377" t="s">
        <v>612</v>
      </c>
      <c r="E187" s="377" t="s">
        <v>612</v>
      </c>
      <c r="F187" s="499">
        <f>(F175+F181)-F186</f>
        <v>0</v>
      </c>
      <c r="G187" s="496" t="s">
        <v>612</v>
      </c>
      <c r="H187" s="377" t="s">
        <v>612</v>
      </c>
    </row>
    <row r="188" spans="1:8" ht="6" customHeight="1">
      <c r="A188" s="1471"/>
      <c r="B188" s="1471"/>
      <c r="C188" s="1471"/>
      <c r="D188" s="1471"/>
      <c r="E188" s="1471"/>
      <c r="F188" s="1471"/>
      <c r="G188" s="1471"/>
      <c r="H188" s="1471"/>
    </row>
    <row r="189" spans="1:8" ht="15">
      <c r="A189" s="811" t="s">
        <v>159</v>
      </c>
      <c r="B189" s="509" t="s">
        <v>636</v>
      </c>
      <c r="C189" s="783"/>
      <c r="D189" s="783"/>
      <c r="E189" s="783"/>
      <c r="F189" s="783"/>
      <c r="G189" s="507">
        <f>F189-C189</f>
        <v>0</v>
      </c>
      <c r="H189" s="745" t="e">
        <f>F189/C189%</f>
        <v>#DIV/0!</v>
      </c>
    </row>
    <row r="190" spans="1:8" ht="15">
      <c r="A190" s="812" t="s">
        <v>172</v>
      </c>
      <c r="B190" s="511" t="s">
        <v>637</v>
      </c>
      <c r="C190" s="813"/>
      <c r="D190" s="813"/>
      <c r="E190" s="813"/>
      <c r="F190" s="813"/>
      <c r="G190" s="507">
        <f>F190-C190</f>
        <v>0</v>
      </c>
      <c r="H190" s="814" t="e">
        <f>F190/C190%</f>
        <v>#DIV/0!</v>
      </c>
    </row>
    <row r="191" spans="1:8" ht="31.5" customHeight="1">
      <c r="A191" s="512" t="s">
        <v>638</v>
      </c>
      <c r="B191" s="495" t="s">
        <v>611</v>
      </c>
      <c r="C191" s="377" t="s">
        <v>612</v>
      </c>
      <c r="D191" s="377" t="s">
        <v>612</v>
      </c>
      <c r="E191" s="377" t="s">
        <v>612</v>
      </c>
      <c r="F191" s="377" t="s">
        <v>612</v>
      </c>
      <c r="G191" s="496" t="s">
        <v>612</v>
      </c>
      <c r="H191" s="377" t="s">
        <v>612</v>
      </c>
    </row>
    <row r="192" spans="1:8" ht="15.75" customHeight="1">
      <c r="A192" s="815" t="s">
        <v>1</v>
      </c>
      <c r="B192" s="514" t="s">
        <v>639</v>
      </c>
      <c r="C192" s="377" t="s">
        <v>612</v>
      </c>
      <c r="D192" s="377" t="s">
        <v>612</v>
      </c>
      <c r="E192" s="377" t="s">
        <v>612</v>
      </c>
      <c r="F192" s="377"/>
      <c r="G192" s="496" t="s">
        <v>612</v>
      </c>
      <c r="H192" s="377" t="s">
        <v>612</v>
      </c>
    </row>
    <row r="193" spans="1:8" ht="15.75" customHeight="1">
      <c r="A193" s="512"/>
      <c r="B193" s="498" t="s">
        <v>640</v>
      </c>
      <c r="C193" s="377" t="s">
        <v>612</v>
      </c>
      <c r="D193" s="377" t="s">
        <v>612</v>
      </c>
      <c r="E193" s="377" t="s">
        <v>612</v>
      </c>
      <c r="F193" s="499">
        <f>(F189+F190)-F192</f>
        <v>0</v>
      </c>
      <c r="G193" s="377" t="s">
        <v>612</v>
      </c>
      <c r="H193" s="377" t="s">
        <v>612</v>
      </c>
    </row>
    <row r="194" spans="1:8" ht="6.75" customHeight="1">
      <c r="A194" s="1472"/>
      <c r="B194" s="1473"/>
      <c r="C194" s="1473"/>
      <c r="D194" s="1473"/>
      <c r="E194" s="1473"/>
      <c r="F194" s="1473"/>
      <c r="G194" s="1473"/>
      <c r="H194" s="1474"/>
    </row>
    <row r="195" spans="1:8" ht="15">
      <c r="A195" s="812" t="s">
        <v>388</v>
      </c>
      <c r="B195" s="511" t="s">
        <v>641</v>
      </c>
      <c r="C195" s="759"/>
      <c r="D195" s="759"/>
      <c r="E195" s="759"/>
      <c r="F195" s="759"/>
      <c r="G195" s="507">
        <f>F195-C195</f>
        <v>0</v>
      </c>
      <c r="H195" s="760" t="e">
        <f>F195/C195%</f>
        <v>#DIV/0!</v>
      </c>
    </row>
    <row r="196" spans="1:8" ht="15">
      <c r="A196" s="816"/>
      <c r="B196" s="1469" t="s">
        <v>642</v>
      </c>
      <c r="C196" s="1163"/>
      <c r="D196" s="1163"/>
      <c r="E196" s="1163"/>
      <c r="F196" s="1163"/>
      <c r="G196" s="1163"/>
      <c r="H196" s="1163"/>
    </row>
    <row r="197" spans="1:8" s="734" customFormat="1">
      <c r="A197" s="817"/>
      <c r="B197" s="520" t="s">
        <v>643</v>
      </c>
    </row>
    <row r="198" spans="1:8" s="734" customFormat="1">
      <c r="A198" s="817"/>
    </row>
    <row r="199" spans="1:8" s="734" customFormat="1" ht="19.5" customHeight="1">
      <c r="A199" s="794"/>
      <c r="B199" s="818" t="s">
        <v>930</v>
      </c>
      <c r="C199" s="818"/>
      <c r="D199" s="819"/>
      <c r="E199" s="733"/>
      <c r="F199" s="733"/>
      <c r="G199" s="733"/>
      <c r="H199" s="733"/>
    </row>
    <row r="200" spans="1:8" s="734" customFormat="1" ht="3" customHeight="1">
      <c r="A200" s="794"/>
      <c r="B200" s="818"/>
      <c r="C200" s="819"/>
      <c r="D200" s="819"/>
    </row>
    <row r="201" spans="1:8" s="734" customFormat="1" ht="1.5" customHeight="1">
      <c r="A201" s="820"/>
      <c r="B201" s="820"/>
      <c r="C201" s="820"/>
      <c r="D201" s="820"/>
      <c r="E201" s="820"/>
      <c r="F201" s="821"/>
      <c r="G201" s="822"/>
    </row>
    <row r="202" spans="1:8" s="734" customFormat="1" ht="18.75" customHeight="1">
      <c r="A202" s="1466" t="s">
        <v>11</v>
      </c>
      <c r="B202" s="1467" t="s">
        <v>331</v>
      </c>
      <c r="C202" s="1467" t="s">
        <v>931</v>
      </c>
      <c r="D202" s="1466" t="s">
        <v>333</v>
      </c>
      <c r="E202" s="1466"/>
      <c r="F202" s="1467" t="s">
        <v>932</v>
      </c>
      <c r="G202" s="1468" t="s">
        <v>647</v>
      </c>
      <c r="H202" s="1294" t="s">
        <v>581</v>
      </c>
    </row>
    <row r="203" spans="1:8" s="734" customFormat="1" ht="18.75" customHeight="1">
      <c r="A203" s="1466"/>
      <c r="B203" s="1467"/>
      <c r="C203" s="1467"/>
      <c r="D203" s="741" t="s">
        <v>933</v>
      </c>
      <c r="E203" s="741" t="s">
        <v>934</v>
      </c>
      <c r="F203" s="1467"/>
      <c r="G203" s="1468"/>
      <c r="H203" s="1294"/>
    </row>
    <row r="204" spans="1:8" s="734" customFormat="1">
      <c r="A204" s="796" t="s">
        <v>1</v>
      </c>
      <c r="B204" s="796" t="s">
        <v>2</v>
      </c>
      <c r="C204" s="796" t="s">
        <v>4</v>
      </c>
      <c r="D204" s="796" t="s">
        <v>8</v>
      </c>
      <c r="E204" s="796" t="s">
        <v>291</v>
      </c>
      <c r="F204" s="796" t="s">
        <v>292</v>
      </c>
      <c r="G204" s="796" t="s">
        <v>339</v>
      </c>
      <c r="H204" s="796" t="s">
        <v>340</v>
      </c>
    </row>
    <row r="205" spans="1:8" s="734" customFormat="1" ht="15">
      <c r="A205" s="746" t="s">
        <v>143</v>
      </c>
      <c r="B205" s="823" t="s">
        <v>650</v>
      </c>
      <c r="C205" s="786"/>
      <c r="D205" s="786"/>
      <c r="E205" s="786"/>
      <c r="F205" s="786"/>
      <c r="G205" s="786"/>
      <c r="H205" s="786"/>
    </row>
    <row r="206" spans="1:8" s="734" customFormat="1">
      <c r="A206" s="744" t="s">
        <v>1</v>
      </c>
      <c r="B206" s="798" t="s">
        <v>651</v>
      </c>
      <c r="C206" s="824" t="e">
        <f>(C156+C189+C195+C190)/C174</f>
        <v>#DIV/0!</v>
      </c>
      <c r="D206" s="824" t="e">
        <f>(D156+D189+D195+D190)/D174</f>
        <v>#DIV/0!</v>
      </c>
      <c r="E206" s="824" t="e">
        <f>(E156+E189+E195+E190)/E174</f>
        <v>#DIV/0!</v>
      </c>
      <c r="F206" s="824" t="e">
        <f>(F156+F189+F195+F190)/F174</f>
        <v>#DIV/0!</v>
      </c>
      <c r="G206" s="527" t="s">
        <v>652</v>
      </c>
      <c r="H206" s="527" t="e">
        <f>F206-C206</f>
        <v>#DIV/0!</v>
      </c>
    </row>
    <row r="207" spans="1:8" s="734" customFormat="1">
      <c r="A207" s="744" t="s">
        <v>2</v>
      </c>
      <c r="B207" s="798" t="s">
        <v>653</v>
      </c>
      <c r="C207" s="824" t="e">
        <f>C156/C174</f>
        <v>#DIV/0!</v>
      </c>
      <c r="D207" s="824" t="e">
        <f>D156/D174</f>
        <v>#DIV/0!</v>
      </c>
      <c r="E207" s="824" t="e">
        <f>E156/E174</f>
        <v>#DIV/0!</v>
      </c>
      <c r="F207" s="824" t="e">
        <f>F156/F174</f>
        <v>#DIV/0!</v>
      </c>
      <c r="G207" s="527" t="s">
        <v>654</v>
      </c>
      <c r="H207" s="527" t="e">
        <f>F207-C207</f>
        <v>#DIV/0!</v>
      </c>
    </row>
    <row r="208" spans="1:8" s="734" customFormat="1" ht="15">
      <c r="A208" s="825" t="s">
        <v>144</v>
      </c>
      <c r="B208" s="786" t="s">
        <v>655</v>
      </c>
      <c r="C208" s="786"/>
      <c r="D208" s="786"/>
      <c r="E208" s="786"/>
      <c r="F208" s="786"/>
      <c r="G208" s="786"/>
      <c r="H208" s="786"/>
    </row>
    <row r="209" spans="1:8" s="734" customFormat="1">
      <c r="A209" s="744" t="s">
        <v>1</v>
      </c>
      <c r="B209" s="798" t="s">
        <v>656</v>
      </c>
      <c r="C209" s="824" t="e">
        <f>(C195*365)/(C18+C40+C41+C42)</f>
        <v>#DIV/0!</v>
      </c>
      <c r="D209" s="824" t="e">
        <f>(D195*365)/(D18+D40+D41+D42)</f>
        <v>#DIV/0!</v>
      </c>
      <c r="E209" s="824" t="e">
        <f>(E195*365)/(E18+E40+E41+E42)</f>
        <v>#DIV/0!</v>
      </c>
      <c r="F209" s="824" t="e">
        <f>(F195*365)/(F18+F40+F41+F42)</f>
        <v>#DIV/0!</v>
      </c>
      <c r="G209" s="527" t="s">
        <v>657</v>
      </c>
      <c r="H209" s="527" t="e">
        <f>F209-C209</f>
        <v>#DIV/0!</v>
      </c>
    </row>
    <row r="210" spans="1:8" s="734" customFormat="1">
      <c r="A210" s="744" t="s">
        <v>2</v>
      </c>
      <c r="B210" s="798" t="s">
        <v>658</v>
      </c>
      <c r="C210" s="824" t="e">
        <f>(C156*365)/(C18+C40+C41+C42)</f>
        <v>#DIV/0!</v>
      </c>
      <c r="D210" s="824" t="e">
        <f>(D156*365)/(D18+D40+D41+D42)</f>
        <v>#DIV/0!</v>
      </c>
      <c r="E210" s="824" t="e">
        <f>(E156*365)/(E18+E40+E41+E42)</f>
        <v>#DIV/0!</v>
      </c>
      <c r="F210" s="824" t="e">
        <f>(F156*365)/(F18+F40+F41+F42)</f>
        <v>#DIV/0!</v>
      </c>
      <c r="G210" s="527" t="s">
        <v>657</v>
      </c>
      <c r="H210" s="527" t="e">
        <f>F210-C210</f>
        <v>#DIV/0!</v>
      </c>
    </row>
    <row r="211" spans="1:8" s="734" customFormat="1">
      <c r="A211" s="744" t="s">
        <v>4</v>
      </c>
      <c r="B211" s="798" t="s">
        <v>659</v>
      </c>
      <c r="C211" s="824" t="e">
        <f>(C174*365)/(C18+C40+C41+C42)</f>
        <v>#DIV/0!</v>
      </c>
      <c r="D211" s="824" t="e">
        <f>(D174*365)/(D18+D40+D41+D42)</f>
        <v>#DIV/0!</v>
      </c>
      <c r="E211" s="824" t="e">
        <f>(E174*365)/(E18+E40+E41+E42)</f>
        <v>#DIV/0!</v>
      </c>
      <c r="F211" s="824" t="e">
        <f>(F174*365)/(F18+F40+F41+F42)</f>
        <v>#DIV/0!</v>
      </c>
      <c r="G211" s="527" t="s">
        <v>657</v>
      </c>
      <c r="H211" s="527" t="e">
        <f>F211-C211</f>
        <v>#DIV/0!</v>
      </c>
    </row>
    <row r="212" spans="1:8" s="734" customFormat="1" ht="15">
      <c r="A212" s="746" t="s">
        <v>159</v>
      </c>
      <c r="B212" s="1465" t="s">
        <v>660</v>
      </c>
      <c r="C212" s="1465"/>
      <c r="D212" s="1465"/>
      <c r="E212" s="1465"/>
      <c r="F212" s="1465"/>
      <c r="G212" s="1465"/>
      <c r="H212" s="1465"/>
    </row>
    <row r="213" spans="1:8" s="734" customFormat="1">
      <c r="A213" s="744" t="s">
        <v>1</v>
      </c>
      <c r="B213" s="826" t="s">
        <v>661</v>
      </c>
      <c r="C213" s="752" t="e">
        <f>C56/(C18+C40+C41+C42)%</f>
        <v>#DIV/0!</v>
      </c>
      <c r="D213" s="752" t="e">
        <f>D56/(D18+D40+D41+D42)%</f>
        <v>#DIV/0!</v>
      </c>
      <c r="E213" s="752" t="e">
        <f>E56/(E18+E40+E41+E42)%</f>
        <v>#DIV/0!</v>
      </c>
      <c r="F213" s="752" t="e">
        <f>F56/(F18+F40+F41+F42)%</f>
        <v>#DIV/0!</v>
      </c>
      <c r="G213" s="531" t="s">
        <v>662</v>
      </c>
      <c r="H213" s="531" t="e">
        <f>F213-C213</f>
        <v>#DIV/0!</v>
      </c>
    </row>
    <row r="214" spans="1:8" s="734" customFormat="1">
      <c r="A214" s="744" t="s">
        <v>2</v>
      </c>
      <c r="B214" s="798" t="s">
        <v>935</v>
      </c>
      <c r="C214" s="391" t="e">
        <f>C59/(C18+C40+C41+C42)%</f>
        <v>#DIV/0!</v>
      </c>
      <c r="D214" s="391" t="e">
        <f>D59/(D18+D40+D41+D42)%</f>
        <v>#DIV/0!</v>
      </c>
      <c r="E214" s="391" t="e">
        <f>E59/(E18+E40+E41+E42)%</f>
        <v>#DIV/0!</v>
      </c>
      <c r="F214" s="391" t="e">
        <f>F59/(F18+F40+F41+F42)%</f>
        <v>#DIV/0!</v>
      </c>
      <c r="G214" s="531" t="s">
        <v>664</v>
      </c>
      <c r="H214" s="531" t="e">
        <f>F214-C214</f>
        <v>#DIV/0!</v>
      </c>
    </row>
    <row r="215" spans="1:8" s="734" customFormat="1">
      <c r="A215" s="744" t="s">
        <v>4</v>
      </c>
      <c r="B215" s="798" t="s">
        <v>665</v>
      </c>
      <c r="C215" s="391" t="e">
        <f>C174/C56%</f>
        <v>#DIV/0!</v>
      </c>
      <c r="D215" s="391" t="e">
        <f>D174/D56%</f>
        <v>#DIV/0!</v>
      </c>
      <c r="E215" s="391" t="e">
        <f>E174/E56%</f>
        <v>#DIV/0!</v>
      </c>
      <c r="F215" s="391" t="e">
        <f>F174/F56%</f>
        <v>#DIV/0!</v>
      </c>
      <c r="G215" s="531" t="s">
        <v>657</v>
      </c>
      <c r="H215" s="531" t="e">
        <f>F215-C215</f>
        <v>#DIV/0!</v>
      </c>
    </row>
    <row r="216" spans="1:8" s="734" customFormat="1" ht="15">
      <c r="A216" s="746" t="s">
        <v>172</v>
      </c>
      <c r="B216" s="786" t="s">
        <v>666</v>
      </c>
      <c r="C216" s="752" t="e">
        <f>C118/C17%</f>
        <v>#DIV/0!</v>
      </c>
      <c r="D216" s="752" t="e">
        <f>D118/D17%</f>
        <v>#DIV/0!</v>
      </c>
      <c r="E216" s="752" t="e">
        <f>E118/E17%</f>
        <v>#DIV/0!</v>
      </c>
      <c r="F216" s="752" t="e">
        <f>F118/F17%</f>
        <v>#DIV/0!</v>
      </c>
      <c r="G216" s="827" t="s">
        <v>667</v>
      </c>
      <c r="H216" s="827" t="e">
        <f>F216-C216</f>
        <v>#DIV/0!</v>
      </c>
    </row>
    <row r="217" spans="1:8" ht="3.75" customHeight="1"/>
    <row r="218" spans="1:8" s="473" customFormat="1" ht="28.5" customHeight="1">
      <c r="A218" s="540"/>
      <c r="B218" s="1295" t="s">
        <v>275</v>
      </c>
      <c r="C218" s="1296"/>
      <c r="D218" s="1296"/>
      <c r="E218" s="1296"/>
      <c r="F218" s="1296"/>
      <c r="G218" s="1296"/>
      <c r="H218" s="540"/>
    </row>
    <row r="219" spans="1:8" s="473" customFormat="1" ht="25.5" customHeight="1">
      <c r="A219" s="541"/>
      <c r="B219" s="542" t="s">
        <v>677</v>
      </c>
      <c r="C219" s="543"/>
      <c r="D219" s="544"/>
      <c r="E219" s="1297" t="s">
        <v>10</v>
      </c>
      <c r="F219" s="1298"/>
      <c r="G219" s="1298"/>
      <c r="H219" s="545"/>
    </row>
    <row r="220" spans="1:8" s="339" customFormat="1" ht="171" customHeight="1">
      <c r="A220" s="546"/>
      <c r="B220" s="547"/>
      <c r="C220" s="548"/>
      <c r="D220" s="549"/>
      <c r="E220" s="1299"/>
      <c r="F220" s="1300"/>
      <c r="G220" s="1301"/>
      <c r="H220" s="550"/>
    </row>
    <row r="221" spans="1:8" s="473" customFormat="1" ht="18" customHeight="1">
      <c r="A221" s="551"/>
      <c r="B221" s="552" t="s">
        <v>103</v>
      </c>
      <c r="C221" s="553"/>
      <c r="D221" s="554"/>
      <c r="E221" s="1302" t="s">
        <v>103</v>
      </c>
      <c r="F221" s="1303"/>
      <c r="G221" s="1303"/>
      <c r="H221" s="555"/>
    </row>
    <row r="222" spans="1:8" s="339" customFormat="1" ht="15" customHeight="1">
      <c r="A222" s="556"/>
      <c r="B222" s="557"/>
      <c r="C222" s="549"/>
      <c r="D222" s="549"/>
      <c r="E222" s="557"/>
      <c r="F222" s="557"/>
      <c r="G222" s="557"/>
      <c r="H222" s="558"/>
    </row>
    <row r="223" spans="1:8" s="473" customFormat="1" ht="25.5" customHeight="1">
      <c r="A223" s="559"/>
      <c r="B223" s="560" t="s">
        <v>678</v>
      </c>
      <c r="C223" s="561"/>
      <c r="D223" s="561"/>
      <c r="E223" s="562"/>
      <c r="F223" s="562"/>
      <c r="G223" s="562"/>
      <c r="H223" s="555"/>
    </row>
    <row r="224" spans="1:8" s="339" customFormat="1" ht="171" customHeight="1">
      <c r="A224" s="546"/>
      <c r="B224" s="547"/>
      <c r="C224" s="548"/>
      <c r="D224" s="549"/>
      <c r="E224" s="563"/>
      <c r="F224" s="563"/>
      <c r="G224" s="563"/>
      <c r="H224" s="550"/>
    </row>
    <row r="225" spans="1:8" s="473" customFormat="1" ht="18" customHeight="1">
      <c r="A225" s="551"/>
      <c r="B225" s="552" t="s">
        <v>103</v>
      </c>
      <c r="C225" s="553"/>
      <c r="D225" s="554"/>
      <c r="E225" s="562"/>
      <c r="F225" s="562"/>
      <c r="G225" s="562"/>
      <c r="H225" s="555"/>
    </row>
    <row r="226" spans="1:8" s="828" customFormat="1" ht="30.75" customHeight="1">
      <c r="A226" s="1462"/>
      <c r="B226" s="1463"/>
      <c r="C226" s="1463"/>
      <c r="D226" s="1463"/>
      <c r="E226" s="1463"/>
      <c r="F226" s="1463"/>
      <c r="G226" s="1463"/>
      <c r="H226" s="1464"/>
    </row>
  </sheetData>
  <mergeCells count="51">
    <mergeCell ref="A115:H115"/>
    <mergeCell ref="A6:H6"/>
    <mergeCell ref="A7:H7"/>
    <mergeCell ref="B9:G9"/>
    <mergeCell ref="A10:H10"/>
    <mergeCell ref="E12:H12"/>
    <mergeCell ref="A13:A14"/>
    <mergeCell ref="B13:B14"/>
    <mergeCell ref="C13:C14"/>
    <mergeCell ref="D13:E13"/>
    <mergeCell ref="F13:F14"/>
    <mergeCell ref="G13:G14"/>
    <mergeCell ref="H13:H14"/>
    <mergeCell ref="A16:H16"/>
    <mergeCell ref="A53:H53"/>
    <mergeCell ref="B55:H55"/>
    <mergeCell ref="A125:H125"/>
    <mergeCell ref="A132:H132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B196:H196"/>
    <mergeCell ref="B151:E151"/>
    <mergeCell ref="A153:A154"/>
    <mergeCell ref="B153:B154"/>
    <mergeCell ref="C153:C154"/>
    <mergeCell ref="D153:E153"/>
    <mergeCell ref="F153:F154"/>
    <mergeCell ref="G153:G154"/>
    <mergeCell ref="H153:H154"/>
    <mergeCell ref="A171:H171"/>
    <mergeCell ref="A188:H188"/>
    <mergeCell ref="A194:H194"/>
    <mergeCell ref="A226:H226"/>
    <mergeCell ref="H202:H203"/>
    <mergeCell ref="B212:H212"/>
    <mergeCell ref="B218:G218"/>
    <mergeCell ref="E219:G219"/>
    <mergeCell ref="E220:G220"/>
    <mergeCell ref="E221:G221"/>
    <mergeCell ref="A202:A203"/>
    <mergeCell ref="B202:B203"/>
    <mergeCell ref="C202:C203"/>
    <mergeCell ref="D202:E202"/>
    <mergeCell ref="F202:F203"/>
    <mergeCell ref="G202:G203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66" orientation="portrait" r:id="rId1"/>
  <rowBreaks count="2" manualBreakCount="2">
    <brk id="124" max="7" man="1"/>
    <brk id="1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view="pageBreakPreview" zoomScaleNormal="100" zoomScaleSheetLayoutView="100" workbookViewId="0">
      <selection activeCell="A6" sqref="A6:F6"/>
    </sheetView>
  </sheetViews>
  <sheetFormatPr defaultRowHeight="15"/>
  <cols>
    <col min="1" max="1" width="4.7109375" style="44" customWidth="1"/>
    <col min="2" max="2" width="9" style="45" customWidth="1"/>
    <col min="3" max="3" width="50.42578125" style="45" customWidth="1"/>
    <col min="4" max="6" width="13" style="45" customWidth="1"/>
    <col min="7" max="16384" width="9.140625" style="45"/>
  </cols>
  <sheetData>
    <row r="1" spans="1:6" ht="21.75" customHeight="1">
      <c r="C1" s="45" t="s">
        <v>28</v>
      </c>
      <c r="D1" s="332"/>
      <c r="E1" s="46"/>
    </row>
    <row r="2" spans="1:6" ht="42" customHeight="1">
      <c r="C2" s="47" t="s">
        <v>278</v>
      </c>
      <c r="D2" s="1190" t="s">
        <v>1289</v>
      </c>
      <c r="E2" s="1190"/>
      <c r="F2" s="1190"/>
    </row>
    <row r="3" spans="1:6" ht="30" customHeight="1">
      <c r="C3" s="47"/>
      <c r="D3" s="1202" t="s">
        <v>315</v>
      </c>
      <c r="E3" s="1203"/>
      <c r="F3" s="337" t="s">
        <v>306</v>
      </c>
    </row>
    <row r="4" spans="1:6" ht="16.5" customHeight="1">
      <c r="A4" s="1191" t="s">
        <v>245</v>
      </c>
      <c r="B4" s="1191"/>
      <c r="C4" s="1192"/>
      <c r="D4" s="1192"/>
      <c r="E4" s="1192"/>
      <c r="F4" s="1192"/>
    </row>
    <row r="5" spans="1:6" ht="5.25" customHeight="1">
      <c r="A5" s="48"/>
      <c r="B5" s="48"/>
      <c r="C5" s="49"/>
      <c r="D5" s="49"/>
      <c r="E5" s="49"/>
      <c r="F5" s="49"/>
    </row>
    <row r="6" spans="1:6" s="50" customFormat="1" ht="30" customHeight="1">
      <c r="A6" s="1193" t="s">
        <v>29</v>
      </c>
      <c r="B6" s="1194"/>
      <c r="C6" s="1194"/>
      <c r="D6" s="1194"/>
      <c r="E6" s="1194"/>
      <c r="F6" s="1195"/>
    </row>
    <row r="7" spans="1:6" s="52" customFormat="1" ht="24">
      <c r="A7" s="51" t="s">
        <v>11</v>
      </c>
      <c r="B7" s="51" t="s">
        <v>30</v>
      </c>
      <c r="C7" s="51" t="s">
        <v>0</v>
      </c>
      <c r="D7" s="51" t="s">
        <v>246</v>
      </c>
      <c r="E7" s="51" t="s">
        <v>247</v>
      </c>
      <c r="F7" s="51" t="s">
        <v>248</v>
      </c>
    </row>
    <row r="8" spans="1:6" s="57" customFormat="1" ht="21.75" customHeight="1">
      <c r="A8" s="53" t="s">
        <v>1</v>
      </c>
      <c r="B8" s="54"/>
      <c r="C8" s="55" t="s">
        <v>261</v>
      </c>
      <c r="D8" s="56"/>
      <c r="E8" s="56"/>
      <c r="F8" s="56"/>
    </row>
    <row r="9" spans="1:6" s="58" customFormat="1" ht="15" customHeight="1">
      <c r="A9" s="1196" t="s">
        <v>31</v>
      </c>
      <c r="B9" s="1199" t="s">
        <v>102</v>
      </c>
      <c r="C9" s="1200"/>
      <c r="D9" s="1200"/>
      <c r="E9" s="1200"/>
      <c r="F9" s="1201"/>
    </row>
    <row r="10" spans="1:6" s="60" customFormat="1" ht="22.5" customHeight="1">
      <c r="A10" s="1197"/>
      <c r="B10" s="1171"/>
      <c r="C10" s="1172"/>
      <c r="D10" s="1172"/>
      <c r="E10" s="1173"/>
      <c r="F10" s="59"/>
    </row>
    <row r="11" spans="1:6" s="60" customFormat="1" ht="22.5" customHeight="1">
      <c r="A11" s="1197"/>
      <c r="B11" s="1171"/>
      <c r="C11" s="1172"/>
      <c r="D11" s="1172"/>
      <c r="E11" s="1173"/>
      <c r="F11" s="59"/>
    </row>
    <row r="12" spans="1:6" s="60" customFormat="1" ht="22.5" customHeight="1">
      <c r="A12" s="1198"/>
      <c r="B12" s="1171"/>
      <c r="C12" s="1172"/>
      <c r="D12" s="1172"/>
      <c r="E12" s="1173"/>
      <c r="F12" s="59"/>
    </row>
    <row r="13" spans="1:6" s="58" customFormat="1" ht="53.25" customHeight="1">
      <c r="A13" s="61" t="s">
        <v>32</v>
      </c>
      <c r="B13" s="1171" t="s">
        <v>262</v>
      </c>
      <c r="C13" s="1172"/>
      <c r="D13" s="1172"/>
      <c r="E13" s="1172"/>
      <c r="F13" s="1173"/>
    </row>
    <row r="14" spans="1:6" s="58" customFormat="1" ht="58.5" customHeight="1">
      <c r="A14" s="61" t="s">
        <v>33</v>
      </c>
      <c r="B14" s="1174" t="s">
        <v>34</v>
      </c>
      <c r="C14" s="1175"/>
      <c r="D14" s="1175"/>
      <c r="E14" s="1175"/>
      <c r="F14" s="1176"/>
    </row>
    <row r="15" spans="1:6" s="52" customFormat="1" ht="24">
      <c r="A15" s="51" t="s">
        <v>11</v>
      </c>
      <c r="B15" s="51" t="s">
        <v>30</v>
      </c>
      <c r="C15" s="51" t="s">
        <v>0</v>
      </c>
      <c r="D15" s="51" t="s">
        <v>246</v>
      </c>
      <c r="E15" s="51" t="s">
        <v>247</v>
      </c>
      <c r="F15" s="51" t="s">
        <v>248</v>
      </c>
    </row>
    <row r="16" spans="1:6" s="57" customFormat="1" ht="25.5" customHeight="1">
      <c r="A16" s="53" t="s">
        <v>2</v>
      </c>
      <c r="B16" s="62"/>
      <c r="C16" s="62" t="s">
        <v>263</v>
      </c>
      <c r="D16" s="63"/>
      <c r="E16" s="63"/>
      <c r="F16" s="63"/>
    </row>
    <row r="17" spans="1:6" s="60" customFormat="1" ht="75" customHeight="1">
      <c r="A17" s="64" t="s">
        <v>31</v>
      </c>
      <c r="B17" s="1171" t="s">
        <v>264</v>
      </c>
      <c r="C17" s="1172"/>
      <c r="D17" s="1172"/>
      <c r="E17" s="1172"/>
      <c r="F17" s="1173"/>
    </row>
    <row r="18" spans="1:6" s="60" customFormat="1" ht="39" customHeight="1">
      <c r="A18" s="65" t="s">
        <v>32</v>
      </c>
      <c r="B18" s="1180" t="s">
        <v>319</v>
      </c>
      <c r="C18" s="1181"/>
      <c r="D18" s="1181"/>
      <c r="E18" s="1181"/>
      <c r="F18" s="1182"/>
    </row>
    <row r="19" spans="1:6" s="69" customFormat="1" ht="29.25" customHeight="1">
      <c r="A19" s="66"/>
      <c r="B19" s="1183"/>
      <c r="C19" s="1184"/>
      <c r="D19" s="67"/>
      <c r="E19" s="68"/>
      <c r="F19" s="67"/>
    </row>
    <row r="20" spans="1:6" s="69" customFormat="1" ht="29.25" customHeight="1">
      <c r="A20" s="66"/>
      <c r="B20" s="1183"/>
      <c r="C20" s="1184"/>
      <c r="D20" s="67"/>
      <c r="E20" s="68"/>
      <c r="F20" s="67"/>
    </row>
    <row r="21" spans="1:6" s="69" customFormat="1" ht="29.25" customHeight="1">
      <c r="A21" s="66"/>
      <c r="B21" s="1183"/>
      <c r="C21" s="1184"/>
      <c r="D21" s="67"/>
      <c r="E21" s="68"/>
      <c r="F21" s="67"/>
    </row>
    <row r="22" spans="1:6" s="69" customFormat="1" ht="29.25" customHeight="1">
      <c r="A22" s="66"/>
      <c r="B22" s="1183"/>
      <c r="C22" s="1184"/>
      <c r="D22" s="67"/>
      <c r="E22" s="68"/>
      <c r="F22" s="67"/>
    </row>
    <row r="23" spans="1:6" s="69" customFormat="1" ht="33" customHeight="1">
      <c r="A23" s="64" t="s">
        <v>33</v>
      </c>
      <c r="B23" s="1185" t="s">
        <v>317</v>
      </c>
      <c r="C23" s="1172"/>
      <c r="D23" s="67"/>
      <c r="E23" s="68"/>
      <c r="F23" s="67"/>
    </row>
    <row r="24" spans="1:6" s="69" customFormat="1" ht="21.75" customHeight="1">
      <c r="A24" s="65" t="s">
        <v>35</v>
      </c>
      <c r="B24" s="1186" t="s">
        <v>318</v>
      </c>
      <c r="C24" s="1187"/>
      <c r="D24" s="70"/>
      <c r="E24" s="70"/>
      <c r="F24" s="70"/>
    </row>
    <row r="25" spans="1:6" s="69" customFormat="1" ht="18" customHeight="1">
      <c r="A25" s="66"/>
      <c r="B25" s="1188"/>
      <c r="C25" s="1189"/>
      <c r="D25" s="71"/>
      <c r="E25" s="71"/>
      <c r="F25" s="71"/>
    </row>
    <row r="26" spans="1:6" s="69" customFormat="1" ht="18" customHeight="1">
      <c r="A26" s="66"/>
      <c r="B26" s="1178"/>
      <c r="C26" s="1179"/>
      <c r="D26" s="71"/>
      <c r="E26" s="71"/>
      <c r="F26" s="71"/>
    </row>
    <row r="27" spans="1:6" s="69" customFormat="1" ht="18" customHeight="1">
      <c r="A27" s="72"/>
      <c r="B27" s="1169"/>
      <c r="C27" s="1170"/>
      <c r="D27" s="73"/>
      <c r="E27" s="73"/>
      <c r="F27" s="73"/>
    </row>
    <row r="28" spans="1:6" s="69" customFormat="1" ht="33.75" customHeight="1">
      <c r="A28" s="74" t="s">
        <v>236</v>
      </c>
      <c r="B28" s="1171" t="s">
        <v>262</v>
      </c>
      <c r="C28" s="1172"/>
      <c r="D28" s="1172"/>
      <c r="E28" s="1172"/>
      <c r="F28" s="1173"/>
    </row>
    <row r="29" spans="1:6" s="69" customFormat="1" ht="33.75" customHeight="1">
      <c r="A29" s="74" t="s">
        <v>237</v>
      </c>
      <c r="B29" s="1174" t="s">
        <v>36</v>
      </c>
      <c r="C29" s="1175"/>
      <c r="D29" s="1175"/>
      <c r="E29" s="1175"/>
      <c r="F29" s="1176"/>
    </row>
    <row r="30" spans="1:6" s="60" customFormat="1" ht="5.25" customHeight="1">
      <c r="A30" s="75"/>
      <c r="B30" s="76"/>
      <c r="C30" s="76"/>
      <c r="D30" s="76"/>
      <c r="E30" s="76"/>
      <c r="F30" s="76"/>
    </row>
    <row r="31" spans="1:6">
      <c r="B31" s="1177" t="s">
        <v>299</v>
      </c>
      <c r="C31" s="1177"/>
      <c r="D31" s="1153"/>
      <c r="E31" s="1153"/>
      <c r="F31" s="1153"/>
    </row>
    <row r="32" spans="1:6">
      <c r="B32" s="77" t="s">
        <v>300</v>
      </c>
      <c r="C32" s="77"/>
    </row>
    <row r="33" spans="4:6" ht="10.5" customHeight="1">
      <c r="D33" s="1153"/>
      <c r="E33" s="1153"/>
      <c r="F33" s="1153"/>
    </row>
  </sheetData>
  <mergeCells count="27">
    <mergeCell ref="D2:F2"/>
    <mergeCell ref="A4:F4"/>
    <mergeCell ref="A6:F6"/>
    <mergeCell ref="A9:A12"/>
    <mergeCell ref="B9:F9"/>
    <mergeCell ref="B10:E10"/>
    <mergeCell ref="B11:E11"/>
    <mergeCell ref="B12:E12"/>
    <mergeCell ref="D3:E3"/>
    <mergeCell ref="B26:C26"/>
    <mergeCell ref="B13:F13"/>
    <mergeCell ref="B14:F14"/>
    <mergeCell ref="B17:F17"/>
    <mergeCell ref="B18:F18"/>
    <mergeCell ref="B19:C19"/>
    <mergeCell ref="B20:C20"/>
    <mergeCell ref="B21:C21"/>
    <mergeCell ref="B22:C22"/>
    <mergeCell ref="B23:C23"/>
    <mergeCell ref="B24:C24"/>
    <mergeCell ref="B25:C25"/>
    <mergeCell ref="B27:C27"/>
    <mergeCell ref="B28:F28"/>
    <mergeCell ref="B29:F29"/>
    <mergeCell ref="D31:F31"/>
    <mergeCell ref="D33:F33"/>
    <mergeCell ref="B31:C31"/>
  </mergeCells>
  <printOptions horizontalCentered="1"/>
  <pageMargins left="0.70866141732283472" right="0.55118110236220474" top="0.31496062992125984" bottom="0.31496062992125984" header="0.31496062992125984" footer="0.31496062992125984"/>
  <pageSetup paperSize="9" scale="8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D1BA-D4F1-401C-AAED-4D317D33C396}">
  <sheetPr>
    <tabColor rgb="FFFFFF00"/>
  </sheetPr>
  <dimension ref="A1:Q62"/>
  <sheetViews>
    <sheetView view="pageBreakPreview" zoomScaleNormal="100" zoomScaleSheetLayoutView="100" workbookViewId="0">
      <selection activeCell="G9" sqref="G9"/>
    </sheetView>
  </sheetViews>
  <sheetFormatPr defaultRowHeight="11.25"/>
  <cols>
    <col min="1" max="1" width="2.42578125" style="829" customWidth="1"/>
    <col min="2" max="2" width="22.42578125" style="829" customWidth="1"/>
    <col min="3" max="3" width="11.140625" style="829" customWidth="1"/>
    <col min="4" max="4" width="11.42578125" style="829" customWidth="1"/>
    <col min="5" max="8" width="10.7109375" style="829" customWidth="1"/>
    <col min="9" max="9" width="11.28515625" style="830" customWidth="1"/>
    <col min="10" max="15" width="11.42578125" style="829" customWidth="1"/>
    <col min="16" max="256" width="9.140625" style="829"/>
    <col min="257" max="257" width="2.42578125" style="829" customWidth="1"/>
    <col min="258" max="258" width="22.42578125" style="829" customWidth="1"/>
    <col min="259" max="259" width="11.140625" style="829" customWidth="1"/>
    <col min="260" max="260" width="11.42578125" style="829" customWidth="1"/>
    <col min="261" max="264" width="10.7109375" style="829" customWidth="1"/>
    <col min="265" max="265" width="11.28515625" style="829" customWidth="1"/>
    <col min="266" max="271" width="11.42578125" style="829" customWidth="1"/>
    <col min="272" max="512" width="9.140625" style="829"/>
    <col min="513" max="513" width="2.42578125" style="829" customWidth="1"/>
    <col min="514" max="514" width="22.42578125" style="829" customWidth="1"/>
    <col min="515" max="515" width="11.140625" style="829" customWidth="1"/>
    <col min="516" max="516" width="11.42578125" style="829" customWidth="1"/>
    <col min="517" max="520" width="10.7109375" style="829" customWidth="1"/>
    <col min="521" max="521" width="11.28515625" style="829" customWidth="1"/>
    <col min="522" max="527" width="11.42578125" style="829" customWidth="1"/>
    <col min="528" max="768" width="9.140625" style="829"/>
    <col min="769" max="769" width="2.42578125" style="829" customWidth="1"/>
    <col min="770" max="770" width="22.42578125" style="829" customWidth="1"/>
    <col min="771" max="771" width="11.140625" style="829" customWidth="1"/>
    <col min="772" max="772" width="11.42578125" style="829" customWidth="1"/>
    <col min="773" max="776" width="10.7109375" style="829" customWidth="1"/>
    <col min="777" max="777" width="11.28515625" style="829" customWidth="1"/>
    <col min="778" max="783" width="11.42578125" style="829" customWidth="1"/>
    <col min="784" max="1024" width="9.140625" style="829"/>
    <col min="1025" max="1025" width="2.42578125" style="829" customWidth="1"/>
    <col min="1026" max="1026" width="22.42578125" style="829" customWidth="1"/>
    <col min="1027" max="1027" width="11.140625" style="829" customWidth="1"/>
    <col min="1028" max="1028" width="11.42578125" style="829" customWidth="1"/>
    <col min="1029" max="1032" width="10.7109375" style="829" customWidth="1"/>
    <col min="1033" max="1033" width="11.28515625" style="829" customWidth="1"/>
    <col min="1034" max="1039" width="11.42578125" style="829" customWidth="1"/>
    <col min="1040" max="1280" width="9.140625" style="829"/>
    <col min="1281" max="1281" width="2.42578125" style="829" customWidth="1"/>
    <col min="1282" max="1282" width="22.42578125" style="829" customWidth="1"/>
    <col min="1283" max="1283" width="11.140625" style="829" customWidth="1"/>
    <col min="1284" max="1284" width="11.42578125" style="829" customWidth="1"/>
    <col min="1285" max="1288" width="10.7109375" style="829" customWidth="1"/>
    <col min="1289" max="1289" width="11.28515625" style="829" customWidth="1"/>
    <col min="1290" max="1295" width="11.42578125" style="829" customWidth="1"/>
    <col min="1296" max="1536" width="9.140625" style="829"/>
    <col min="1537" max="1537" width="2.42578125" style="829" customWidth="1"/>
    <col min="1538" max="1538" width="22.42578125" style="829" customWidth="1"/>
    <col min="1539" max="1539" width="11.140625" style="829" customWidth="1"/>
    <col min="1540" max="1540" width="11.42578125" style="829" customWidth="1"/>
    <col min="1541" max="1544" width="10.7109375" style="829" customWidth="1"/>
    <col min="1545" max="1545" width="11.28515625" style="829" customWidth="1"/>
    <col min="1546" max="1551" width="11.42578125" style="829" customWidth="1"/>
    <col min="1552" max="1792" width="9.140625" style="829"/>
    <col min="1793" max="1793" width="2.42578125" style="829" customWidth="1"/>
    <col min="1794" max="1794" width="22.42578125" style="829" customWidth="1"/>
    <col min="1795" max="1795" width="11.140625" style="829" customWidth="1"/>
    <col min="1796" max="1796" width="11.42578125" style="829" customWidth="1"/>
    <col min="1797" max="1800" width="10.7109375" style="829" customWidth="1"/>
    <col min="1801" max="1801" width="11.28515625" style="829" customWidth="1"/>
    <col min="1802" max="1807" width="11.42578125" style="829" customWidth="1"/>
    <col min="1808" max="2048" width="9.140625" style="829"/>
    <col min="2049" max="2049" width="2.42578125" style="829" customWidth="1"/>
    <col min="2050" max="2050" width="22.42578125" style="829" customWidth="1"/>
    <col min="2051" max="2051" width="11.140625" style="829" customWidth="1"/>
    <col min="2052" max="2052" width="11.42578125" style="829" customWidth="1"/>
    <col min="2053" max="2056" width="10.7109375" style="829" customWidth="1"/>
    <col min="2057" max="2057" width="11.28515625" style="829" customWidth="1"/>
    <col min="2058" max="2063" width="11.42578125" style="829" customWidth="1"/>
    <col min="2064" max="2304" width="9.140625" style="829"/>
    <col min="2305" max="2305" width="2.42578125" style="829" customWidth="1"/>
    <col min="2306" max="2306" width="22.42578125" style="829" customWidth="1"/>
    <col min="2307" max="2307" width="11.140625" style="829" customWidth="1"/>
    <col min="2308" max="2308" width="11.42578125" style="829" customWidth="1"/>
    <col min="2309" max="2312" width="10.7109375" style="829" customWidth="1"/>
    <col min="2313" max="2313" width="11.28515625" style="829" customWidth="1"/>
    <col min="2314" max="2319" width="11.42578125" style="829" customWidth="1"/>
    <col min="2320" max="2560" width="9.140625" style="829"/>
    <col min="2561" max="2561" width="2.42578125" style="829" customWidth="1"/>
    <col min="2562" max="2562" width="22.42578125" style="829" customWidth="1"/>
    <col min="2563" max="2563" width="11.140625" style="829" customWidth="1"/>
    <col min="2564" max="2564" width="11.42578125" style="829" customWidth="1"/>
    <col min="2565" max="2568" width="10.7109375" style="829" customWidth="1"/>
    <col min="2569" max="2569" width="11.28515625" style="829" customWidth="1"/>
    <col min="2570" max="2575" width="11.42578125" style="829" customWidth="1"/>
    <col min="2576" max="2816" width="9.140625" style="829"/>
    <col min="2817" max="2817" width="2.42578125" style="829" customWidth="1"/>
    <col min="2818" max="2818" width="22.42578125" style="829" customWidth="1"/>
    <col min="2819" max="2819" width="11.140625" style="829" customWidth="1"/>
    <col min="2820" max="2820" width="11.42578125" style="829" customWidth="1"/>
    <col min="2821" max="2824" width="10.7109375" style="829" customWidth="1"/>
    <col min="2825" max="2825" width="11.28515625" style="829" customWidth="1"/>
    <col min="2826" max="2831" width="11.42578125" style="829" customWidth="1"/>
    <col min="2832" max="3072" width="9.140625" style="829"/>
    <col min="3073" max="3073" width="2.42578125" style="829" customWidth="1"/>
    <col min="3074" max="3074" width="22.42578125" style="829" customWidth="1"/>
    <col min="3075" max="3075" width="11.140625" style="829" customWidth="1"/>
    <col min="3076" max="3076" width="11.42578125" style="829" customWidth="1"/>
    <col min="3077" max="3080" width="10.7109375" style="829" customWidth="1"/>
    <col min="3081" max="3081" width="11.28515625" style="829" customWidth="1"/>
    <col min="3082" max="3087" width="11.42578125" style="829" customWidth="1"/>
    <col min="3088" max="3328" width="9.140625" style="829"/>
    <col min="3329" max="3329" width="2.42578125" style="829" customWidth="1"/>
    <col min="3330" max="3330" width="22.42578125" style="829" customWidth="1"/>
    <col min="3331" max="3331" width="11.140625" style="829" customWidth="1"/>
    <col min="3332" max="3332" width="11.42578125" style="829" customWidth="1"/>
    <col min="3333" max="3336" width="10.7109375" style="829" customWidth="1"/>
    <col min="3337" max="3337" width="11.28515625" style="829" customWidth="1"/>
    <col min="3338" max="3343" width="11.42578125" style="829" customWidth="1"/>
    <col min="3344" max="3584" width="9.140625" style="829"/>
    <col min="3585" max="3585" width="2.42578125" style="829" customWidth="1"/>
    <col min="3586" max="3586" width="22.42578125" style="829" customWidth="1"/>
    <col min="3587" max="3587" width="11.140625" style="829" customWidth="1"/>
    <col min="3588" max="3588" width="11.42578125" style="829" customWidth="1"/>
    <col min="3589" max="3592" width="10.7109375" style="829" customWidth="1"/>
    <col min="3593" max="3593" width="11.28515625" style="829" customWidth="1"/>
    <col min="3594" max="3599" width="11.42578125" style="829" customWidth="1"/>
    <col min="3600" max="3840" width="9.140625" style="829"/>
    <col min="3841" max="3841" width="2.42578125" style="829" customWidth="1"/>
    <col min="3842" max="3842" width="22.42578125" style="829" customWidth="1"/>
    <col min="3843" max="3843" width="11.140625" style="829" customWidth="1"/>
    <col min="3844" max="3844" width="11.42578125" style="829" customWidth="1"/>
    <col min="3845" max="3848" width="10.7109375" style="829" customWidth="1"/>
    <col min="3849" max="3849" width="11.28515625" style="829" customWidth="1"/>
    <col min="3850" max="3855" width="11.42578125" style="829" customWidth="1"/>
    <col min="3856" max="4096" width="9.140625" style="829"/>
    <col min="4097" max="4097" width="2.42578125" style="829" customWidth="1"/>
    <col min="4098" max="4098" width="22.42578125" style="829" customWidth="1"/>
    <col min="4099" max="4099" width="11.140625" style="829" customWidth="1"/>
    <col min="4100" max="4100" width="11.42578125" style="829" customWidth="1"/>
    <col min="4101" max="4104" width="10.7109375" style="829" customWidth="1"/>
    <col min="4105" max="4105" width="11.28515625" style="829" customWidth="1"/>
    <col min="4106" max="4111" width="11.42578125" style="829" customWidth="1"/>
    <col min="4112" max="4352" width="9.140625" style="829"/>
    <col min="4353" max="4353" width="2.42578125" style="829" customWidth="1"/>
    <col min="4354" max="4354" width="22.42578125" style="829" customWidth="1"/>
    <col min="4355" max="4355" width="11.140625" style="829" customWidth="1"/>
    <col min="4356" max="4356" width="11.42578125" style="829" customWidth="1"/>
    <col min="4357" max="4360" width="10.7109375" style="829" customWidth="1"/>
    <col min="4361" max="4361" width="11.28515625" style="829" customWidth="1"/>
    <col min="4362" max="4367" width="11.42578125" style="829" customWidth="1"/>
    <col min="4368" max="4608" width="9.140625" style="829"/>
    <col min="4609" max="4609" width="2.42578125" style="829" customWidth="1"/>
    <col min="4610" max="4610" width="22.42578125" style="829" customWidth="1"/>
    <col min="4611" max="4611" width="11.140625" style="829" customWidth="1"/>
    <col min="4612" max="4612" width="11.42578125" style="829" customWidth="1"/>
    <col min="4613" max="4616" width="10.7109375" style="829" customWidth="1"/>
    <col min="4617" max="4617" width="11.28515625" style="829" customWidth="1"/>
    <col min="4618" max="4623" width="11.42578125" style="829" customWidth="1"/>
    <col min="4624" max="4864" width="9.140625" style="829"/>
    <col min="4865" max="4865" width="2.42578125" style="829" customWidth="1"/>
    <col min="4866" max="4866" width="22.42578125" style="829" customWidth="1"/>
    <col min="4867" max="4867" width="11.140625" style="829" customWidth="1"/>
    <col min="4868" max="4868" width="11.42578125" style="829" customWidth="1"/>
    <col min="4869" max="4872" width="10.7109375" style="829" customWidth="1"/>
    <col min="4873" max="4873" width="11.28515625" style="829" customWidth="1"/>
    <col min="4874" max="4879" width="11.42578125" style="829" customWidth="1"/>
    <col min="4880" max="5120" width="9.140625" style="829"/>
    <col min="5121" max="5121" width="2.42578125" style="829" customWidth="1"/>
    <col min="5122" max="5122" width="22.42578125" style="829" customWidth="1"/>
    <col min="5123" max="5123" width="11.140625" style="829" customWidth="1"/>
    <col min="5124" max="5124" width="11.42578125" style="829" customWidth="1"/>
    <col min="5125" max="5128" width="10.7109375" style="829" customWidth="1"/>
    <col min="5129" max="5129" width="11.28515625" style="829" customWidth="1"/>
    <col min="5130" max="5135" width="11.42578125" style="829" customWidth="1"/>
    <col min="5136" max="5376" width="9.140625" style="829"/>
    <col min="5377" max="5377" width="2.42578125" style="829" customWidth="1"/>
    <col min="5378" max="5378" width="22.42578125" style="829" customWidth="1"/>
    <col min="5379" max="5379" width="11.140625" style="829" customWidth="1"/>
    <col min="5380" max="5380" width="11.42578125" style="829" customWidth="1"/>
    <col min="5381" max="5384" width="10.7109375" style="829" customWidth="1"/>
    <col min="5385" max="5385" width="11.28515625" style="829" customWidth="1"/>
    <col min="5386" max="5391" width="11.42578125" style="829" customWidth="1"/>
    <col min="5392" max="5632" width="9.140625" style="829"/>
    <col min="5633" max="5633" width="2.42578125" style="829" customWidth="1"/>
    <col min="5634" max="5634" width="22.42578125" style="829" customWidth="1"/>
    <col min="5635" max="5635" width="11.140625" style="829" customWidth="1"/>
    <col min="5636" max="5636" width="11.42578125" style="829" customWidth="1"/>
    <col min="5637" max="5640" width="10.7109375" style="829" customWidth="1"/>
    <col min="5641" max="5641" width="11.28515625" style="829" customWidth="1"/>
    <col min="5642" max="5647" width="11.42578125" style="829" customWidth="1"/>
    <col min="5648" max="5888" width="9.140625" style="829"/>
    <col min="5889" max="5889" width="2.42578125" style="829" customWidth="1"/>
    <col min="5890" max="5890" width="22.42578125" style="829" customWidth="1"/>
    <col min="5891" max="5891" width="11.140625" style="829" customWidth="1"/>
    <col min="5892" max="5892" width="11.42578125" style="829" customWidth="1"/>
    <col min="5893" max="5896" width="10.7109375" style="829" customWidth="1"/>
    <col min="5897" max="5897" width="11.28515625" style="829" customWidth="1"/>
    <col min="5898" max="5903" width="11.42578125" style="829" customWidth="1"/>
    <col min="5904" max="6144" width="9.140625" style="829"/>
    <col min="6145" max="6145" width="2.42578125" style="829" customWidth="1"/>
    <col min="6146" max="6146" width="22.42578125" style="829" customWidth="1"/>
    <col min="6147" max="6147" width="11.140625" style="829" customWidth="1"/>
    <col min="6148" max="6148" width="11.42578125" style="829" customWidth="1"/>
    <col min="6149" max="6152" width="10.7109375" style="829" customWidth="1"/>
    <col min="6153" max="6153" width="11.28515625" style="829" customWidth="1"/>
    <col min="6154" max="6159" width="11.42578125" style="829" customWidth="1"/>
    <col min="6160" max="6400" width="9.140625" style="829"/>
    <col min="6401" max="6401" width="2.42578125" style="829" customWidth="1"/>
    <col min="6402" max="6402" width="22.42578125" style="829" customWidth="1"/>
    <col min="6403" max="6403" width="11.140625" style="829" customWidth="1"/>
    <col min="6404" max="6404" width="11.42578125" style="829" customWidth="1"/>
    <col min="6405" max="6408" width="10.7109375" style="829" customWidth="1"/>
    <col min="6409" max="6409" width="11.28515625" style="829" customWidth="1"/>
    <col min="6410" max="6415" width="11.42578125" style="829" customWidth="1"/>
    <col min="6416" max="6656" width="9.140625" style="829"/>
    <col min="6657" max="6657" width="2.42578125" style="829" customWidth="1"/>
    <col min="6658" max="6658" width="22.42578125" style="829" customWidth="1"/>
    <col min="6659" max="6659" width="11.140625" style="829" customWidth="1"/>
    <col min="6660" max="6660" width="11.42578125" style="829" customWidth="1"/>
    <col min="6661" max="6664" width="10.7109375" style="829" customWidth="1"/>
    <col min="6665" max="6665" width="11.28515625" style="829" customWidth="1"/>
    <col min="6666" max="6671" width="11.42578125" style="829" customWidth="1"/>
    <col min="6672" max="6912" width="9.140625" style="829"/>
    <col min="6913" max="6913" width="2.42578125" style="829" customWidth="1"/>
    <col min="6914" max="6914" width="22.42578125" style="829" customWidth="1"/>
    <col min="6915" max="6915" width="11.140625" style="829" customWidth="1"/>
    <col min="6916" max="6916" width="11.42578125" style="829" customWidth="1"/>
    <col min="6917" max="6920" width="10.7109375" style="829" customWidth="1"/>
    <col min="6921" max="6921" width="11.28515625" style="829" customWidth="1"/>
    <col min="6922" max="6927" width="11.42578125" style="829" customWidth="1"/>
    <col min="6928" max="7168" width="9.140625" style="829"/>
    <col min="7169" max="7169" width="2.42578125" style="829" customWidth="1"/>
    <col min="7170" max="7170" width="22.42578125" style="829" customWidth="1"/>
    <col min="7171" max="7171" width="11.140625" style="829" customWidth="1"/>
    <col min="7172" max="7172" width="11.42578125" style="829" customWidth="1"/>
    <col min="7173" max="7176" width="10.7109375" style="829" customWidth="1"/>
    <col min="7177" max="7177" width="11.28515625" style="829" customWidth="1"/>
    <col min="7178" max="7183" width="11.42578125" style="829" customWidth="1"/>
    <col min="7184" max="7424" width="9.140625" style="829"/>
    <col min="7425" max="7425" width="2.42578125" style="829" customWidth="1"/>
    <col min="7426" max="7426" width="22.42578125" style="829" customWidth="1"/>
    <col min="7427" max="7427" width="11.140625" style="829" customWidth="1"/>
    <col min="7428" max="7428" width="11.42578125" style="829" customWidth="1"/>
    <col min="7429" max="7432" width="10.7109375" style="829" customWidth="1"/>
    <col min="7433" max="7433" width="11.28515625" style="829" customWidth="1"/>
    <col min="7434" max="7439" width="11.42578125" style="829" customWidth="1"/>
    <col min="7440" max="7680" width="9.140625" style="829"/>
    <col min="7681" max="7681" width="2.42578125" style="829" customWidth="1"/>
    <col min="7682" max="7682" width="22.42578125" style="829" customWidth="1"/>
    <col min="7683" max="7683" width="11.140625" style="829" customWidth="1"/>
    <col min="7684" max="7684" width="11.42578125" style="829" customWidth="1"/>
    <col min="7685" max="7688" width="10.7109375" style="829" customWidth="1"/>
    <col min="7689" max="7689" width="11.28515625" style="829" customWidth="1"/>
    <col min="7690" max="7695" width="11.42578125" style="829" customWidth="1"/>
    <col min="7696" max="7936" width="9.140625" style="829"/>
    <col min="7937" max="7937" width="2.42578125" style="829" customWidth="1"/>
    <col min="7938" max="7938" width="22.42578125" style="829" customWidth="1"/>
    <col min="7939" max="7939" width="11.140625" style="829" customWidth="1"/>
    <col min="7940" max="7940" width="11.42578125" style="829" customWidth="1"/>
    <col min="7941" max="7944" width="10.7109375" style="829" customWidth="1"/>
    <col min="7945" max="7945" width="11.28515625" style="829" customWidth="1"/>
    <col min="7946" max="7951" width="11.42578125" style="829" customWidth="1"/>
    <col min="7952" max="8192" width="9.140625" style="829"/>
    <col min="8193" max="8193" width="2.42578125" style="829" customWidth="1"/>
    <col min="8194" max="8194" width="22.42578125" style="829" customWidth="1"/>
    <col min="8195" max="8195" width="11.140625" style="829" customWidth="1"/>
    <col min="8196" max="8196" width="11.42578125" style="829" customWidth="1"/>
    <col min="8197" max="8200" width="10.7109375" style="829" customWidth="1"/>
    <col min="8201" max="8201" width="11.28515625" style="829" customWidth="1"/>
    <col min="8202" max="8207" width="11.42578125" style="829" customWidth="1"/>
    <col min="8208" max="8448" width="9.140625" style="829"/>
    <col min="8449" max="8449" width="2.42578125" style="829" customWidth="1"/>
    <col min="8450" max="8450" width="22.42578125" style="829" customWidth="1"/>
    <col min="8451" max="8451" width="11.140625" style="829" customWidth="1"/>
    <col min="8452" max="8452" width="11.42578125" style="829" customWidth="1"/>
    <col min="8453" max="8456" width="10.7109375" style="829" customWidth="1"/>
    <col min="8457" max="8457" width="11.28515625" style="829" customWidth="1"/>
    <col min="8458" max="8463" width="11.42578125" style="829" customWidth="1"/>
    <col min="8464" max="8704" width="9.140625" style="829"/>
    <col min="8705" max="8705" width="2.42578125" style="829" customWidth="1"/>
    <col min="8706" max="8706" width="22.42578125" style="829" customWidth="1"/>
    <col min="8707" max="8707" width="11.140625" style="829" customWidth="1"/>
    <col min="8708" max="8708" width="11.42578125" style="829" customWidth="1"/>
    <col min="8709" max="8712" width="10.7109375" style="829" customWidth="1"/>
    <col min="8713" max="8713" width="11.28515625" style="829" customWidth="1"/>
    <col min="8714" max="8719" width="11.42578125" style="829" customWidth="1"/>
    <col min="8720" max="8960" width="9.140625" style="829"/>
    <col min="8961" max="8961" width="2.42578125" style="829" customWidth="1"/>
    <col min="8962" max="8962" width="22.42578125" style="829" customWidth="1"/>
    <col min="8963" max="8963" width="11.140625" style="829" customWidth="1"/>
    <col min="8964" max="8964" width="11.42578125" style="829" customWidth="1"/>
    <col min="8965" max="8968" width="10.7109375" style="829" customWidth="1"/>
    <col min="8969" max="8969" width="11.28515625" style="829" customWidth="1"/>
    <col min="8970" max="8975" width="11.42578125" style="829" customWidth="1"/>
    <col min="8976" max="9216" width="9.140625" style="829"/>
    <col min="9217" max="9217" width="2.42578125" style="829" customWidth="1"/>
    <col min="9218" max="9218" width="22.42578125" style="829" customWidth="1"/>
    <col min="9219" max="9219" width="11.140625" style="829" customWidth="1"/>
    <col min="9220" max="9220" width="11.42578125" style="829" customWidth="1"/>
    <col min="9221" max="9224" width="10.7109375" style="829" customWidth="1"/>
    <col min="9225" max="9225" width="11.28515625" style="829" customWidth="1"/>
    <col min="9226" max="9231" width="11.42578125" style="829" customWidth="1"/>
    <col min="9232" max="9472" width="9.140625" style="829"/>
    <col min="9473" max="9473" width="2.42578125" style="829" customWidth="1"/>
    <col min="9474" max="9474" width="22.42578125" style="829" customWidth="1"/>
    <col min="9475" max="9475" width="11.140625" style="829" customWidth="1"/>
    <col min="9476" max="9476" width="11.42578125" style="829" customWidth="1"/>
    <col min="9477" max="9480" width="10.7109375" style="829" customWidth="1"/>
    <col min="9481" max="9481" width="11.28515625" style="829" customWidth="1"/>
    <col min="9482" max="9487" width="11.42578125" style="829" customWidth="1"/>
    <col min="9488" max="9728" width="9.140625" style="829"/>
    <col min="9729" max="9729" width="2.42578125" style="829" customWidth="1"/>
    <col min="9730" max="9730" width="22.42578125" style="829" customWidth="1"/>
    <col min="9731" max="9731" width="11.140625" style="829" customWidth="1"/>
    <col min="9732" max="9732" width="11.42578125" style="829" customWidth="1"/>
    <col min="9733" max="9736" width="10.7109375" style="829" customWidth="1"/>
    <col min="9737" max="9737" width="11.28515625" style="829" customWidth="1"/>
    <col min="9738" max="9743" width="11.42578125" style="829" customWidth="1"/>
    <col min="9744" max="9984" width="9.140625" style="829"/>
    <col min="9985" max="9985" width="2.42578125" style="829" customWidth="1"/>
    <col min="9986" max="9986" width="22.42578125" style="829" customWidth="1"/>
    <col min="9987" max="9987" width="11.140625" style="829" customWidth="1"/>
    <col min="9988" max="9988" width="11.42578125" style="829" customWidth="1"/>
    <col min="9989" max="9992" width="10.7109375" style="829" customWidth="1"/>
    <col min="9993" max="9993" width="11.28515625" style="829" customWidth="1"/>
    <col min="9994" max="9999" width="11.42578125" style="829" customWidth="1"/>
    <col min="10000" max="10240" width="9.140625" style="829"/>
    <col min="10241" max="10241" width="2.42578125" style="829" customWidth="1"/>
    <col min="10242" max="10242" width="22.42578125" style="829" customWidth="1"/>
    <col min="10243" max="10243" width="11.140625" style="829" customWidth="1"/>
    <col min="10244" max="10244" width="11.42578125" style="829" customWidth="1"/>
    <col min="10245" max="10248" width="10.7109375" style="829" customWidth="1"/>
    <col min="10249" max="10249" width="11.28515625" style="829" customWidth="1"/>
    <col min="10250" max="10255" width="11.42578125" style="829" customWidth="1"/>
    <col min="10256" max="10496" width="9.140625" style="829"/>
    <col min="10497" max="10497" width="2.42578125" style="829" customWidth="1"/>
    <col min="10498" max="10498" width="22.42578125" style="829" customWidth="1"/>
    <col min="10499" max="10499" width="11.140625" style="829" customWidth="1"/>
    <col min="10500" max="10500" width="11.42578125" style="829" customWidth="1"/>
    <col min="10501" max="10504" width="10.7109375" style="829" customWidth="1"/>
    <col min="10505" max="10505" width="11.28515625" style="829" customWidth="1"/>
    <col min="10506" max="10511" width="11.42578125" style="829" customWidth="1"/>
    <col min="10512" max="10752" width="9.140625" style="829"/>
    <col min="10753" max="10753" width="2.42578125" style="829" customWidth="1"/>
    <col min="10754" max="10754" width="22.42578125" style="829" customWidth="1"/>
    <col min="10755" max="10755" width="11.140625" style="829" customWidth="1"/>
    <col min="10756" max="10756" width="11.42578125" style="829" customWidth="1"/>
    <col min="10757" max="10760" width="10.7109375" style="829" customWidth="1"/>
    <col min="10761" max="10761" width="11.28515625" style="829" customWidth="1"/>
    <col min="10762" max="10767" width="11.42578125" style="829" customWidth="1"/>
    <col min="10768" max="11008" width="9.140625" style="829"/>
    <col min="11009" max="11009" width="2.42578125" style="829" customWidth="1"/>
    <col min="11010" max="11010" width="22.42578125" style="829" customWidth="1"/>
    <col min="11011" max="11011" width="11.140625" style="829" customWidth="1"/>
    <col min="11012" max="11012" width="11.42578125" style="829" customWidth="1"/>
    <col min="11013" max="11016" width="10.7109375" style="829" customWidth="1"/>
    <col min="11017" max="11017" width="11.28515625" style="829" customWidth="1"/>
    <col min="11018" max="11023" width="11.42578125" style="829" customWidth="1"/>
    <col min="11024" max="11264" width="9.140625" style="829"/>
    <col min="11265" max="11265" width="2.42578125" style="829" customWidth="1"/>
    <col min="11266" max="11266" width="22.42578125" style="829" customWidth="1"/>
    <col min="11267" max="11267" width="11.140625" style="829" customWidth="1"/>
    <col min="11268" max="11268" width="11.42578125" style="829" customWidth="1"/>
    <col min="11269" max="11272" width="10.7109375" style="829" customWidth="1"/>
    <col min="11273" max="11273" width="11.28515625" style="829" customWidth="1"/>
    <col min="11274" max="11279" width="11.42578125" style="829" customWidth="1"/>
    <col min="11280" max="11520" width="9.140625" style="829"/>
    <col min="11521" max="11521" width="2.42578125" style="829" customWidth="1"/>
    <col min="11522" max="11522" width="22.42578125" style="829" customWidth="1"/>
    <col min="11523" max="11523" width="11.140625" style="829" customWidth="1"/>
    <col min="11524" max="11524" width="11.42578125" style="829" customWidth="1"/>
    <col min="11525" max="11528" width="10.7109375" style="829" customWidth="1"/>
    <col min="11529" max="11529" width="11.28515625" style="829" customWidth="1"/>
    <col min="11530" max="11535" width="11.42578125" style="829" customWidth="1"/>
    <col min="11536" max="11776" width="9.140625" style="829"/>
    <col min="11777" max="11777" width="2.42578125" style="829" customWidth="1"/>
    <col min="11778" max="11778" width="22.42578125" style="829" customWidth="1"/>
    <col min="11779" max="11779" width="11.140625" style="829" customWidth="1"/>
    <col min="11780" max="11780" width="11.42578125" style="829" customWidth="1"/>
    <col min="11781" max="11784" width="10.7109375" style="829" customWidth="1"/>
    <col min="11785" max="11785" width="11.28515625" style="829" customWidth="1"/>
    <col min="11786" max="11791" width="11.42578125" style="829" customWidth="1"/>
    <col min="11792" max="12032" width="9.140625" style="829"/>
    <col min="12033" max="12033" width="2.42578125" style="829" customWidth="1"/>
    <col min="12034" max="12034" width="22.42578125" style="829" customWidth="1"/>
    <col min="12035" max="12035" width="11.140625" style="829" customWidth="1"/>
    <col min="12036" max="12036" width="11.42578125" style="829" customWidth="1"/>
    <col min="12037" max="12040" width="10.7109375" style="829" customWidth="1"/>
    <col min="12041" max="12041" width="11.28515625" style="829" customWidth="1"/>
    <col min="12042" max="12047" width="11.42578125" style="829" customWidth="1"/>
    <col min="12048" max="12288" width="9.140625" style="829"/>
    <col min="12289" max="12289" width="2.42578125" style="829" customWidth="1"/>
    <col min="12290" max="12290" width="22.42578125" style="829" customWidth="1"/>
    <col min="12291" max="12291" width="11.140625" style="829" customWidth="1"/>
    <col min="12292" max="12292" width="11.42578125" style="829" customWidth="1"/>
    <col min="12293" max="12296" width="10.7109375" style="829" customWidth="1"/>
    <col min="12297" max="12297" width="11.28515625" style="829" customWidth="1"/>
    <col min="12298" max="12303" width="11.42578125" style="829" customWidth="1"/>
    <col min="12304" max="12544" width="9.140625" style="829"/>
    <col min="12545" max="12545" width="2.42578125" style="829" customWidth="1"/>
    <col min="12546" max="12546" width="22.42578125" style="829" customWidth="1"/>
    <col min="12547" max="12547" width="11.140625" style="829" customWidth="1"/>
    <col min="12548" max="12548" width="11.42578125" style="829" customWidth="1"/>
    <col min="12549" max="12552" width="10.7109375" style="829" customWidth="1"/>
    <col min="12553" max="12553" width="11.28515625" style="829" customWidth="1"/>
    <col min="12554" max="12559" width="11.42578125" style="829" customWidth="1"/>
    <col min="12560" max="12800" width="9.140625" style="829"/>
    <col min="12801" max="12801" width="2.42578125" style="829" customWidth="1"/>
    <col min="12802" max="12802" width="22.42578125" style="829" customWidth="1"/>
    <col min="12803" max="12803" width="11.140625" style="829" customWidth="1"/>
    <col min="12804" max="12804" width="11.42578125" style="829" customWidth="1"/>
    <col min="12805" max="12808" width="10.7109375" style="829" customWidth="1"/>
    <col min="12809" max="12809" width="11.28515625" style="829" customWidth="1"/>
    <col min="12810" max="12815" width="11.42578125" style="829" customWidth="1"/>
    <col min="12816" max="13056" width="9.140625" style="829"/>
    <col min="13057" max="13057" width="2.42578125" style="829" customWidth="1"/>
    <col min="13058" max="13058" width="22.42578125" style="829" customWidth="1"/>
    <col min="13059" max="13059" width="11.140625" style="829" customWidth="1"/>
    <col min="13060" max="13060" width="11.42578125" style="829" customWidth="1"/>
    <col min="13061" max="13064" width="10.7109375" style="829" customWidth="1"/>
    <col min="13065" max="13065" width="11.28515625" style="829" customWidth="1"/>
    <col min="13066" max="13071" width="11.42578125" style="829" customWidth="1"/>
    <col min="13072" max="13312" width="9.140625" style="829"/>
    <col min="13313" max="13313" width="2.42578125" style="829" customWidth="1"/>
    <col min="13314" max="13314" width="22.42578125" style="829" customWidth="1"/>
    <col min="13315" max="13315" width="11.140625" style="829" customWidth="1"/>
    <col min="13316" max="13316" width="11.42578125" style="829" customWidth="1"/>
    <col min="13317" max="13320" width="10.7109375" style="829" customWidth="1"/>
    <col min="13321" max="13321" width="11.28515625" style="829" customWidth="1"/>
    <col min="13322" max="13327" width="11.42578125" style="829" customWidth="1"/>
    <col min="13328" max="13568" width="9.140625" style="829"/>
    <col min="13569" max="13569" width="2.42578125" style="829" customWidth="1"/>
    <col min="13570" max="13570" width="22.42578125" style="829" customWidth="1"/>
    <col min="13571" max="13571" width="11.140625" style="829" customWidth="1"/>
    <col min="13572" max="13572" width="11.42578125" style="829" customWidth="1"/>
    <col min="13573" max="13576" width="10.7109375" style="829" customWidth="1"/>
    <col min="13577" max="13577" width="11.28515625" style="829" customWidth="1"/>
    <col min="13578" max="13583" width="11.42578125" style="829" customWidth="1"/>
    <col min="13584" max="13824" width="9.140625" style="829"/>
    <col min="13825" max="13825" width="2.42578125" style="829" customWidth="1"/>
    <col min="13826" max="13826" width="22.42578125" style="829" customWidth="1"/>
    <col min="13827" max="13827" width="11.140625" style="829" customWidth="1"/>
    <col min="13828" max="13828" width="11.42578125" style="829" customWidth="1"/>
    <col min="13829" max="13832" width="10.7109375" style="829" customWidth="1"/>
    <col min="13833" max="13833" width="11.28515625" style="829" customWidth="1"/>
    <col min="13834" max="13839" width="11.42578125" style="829" customWidth="1"/>
    <col min="13840" max="14080" width="9.140625" style="829"/>
    <col min="14081" max="14081" width="2.42578125" style="829" customWidth="1"/>
    <col min="14082" max="14082" width="22.42578125" style="829" customWidth="1"/>
    <col min="14083" max="14083" width="11.140625" style="829" customWidth="1"/>
    <col min="14084" max="14084" width="11.42578125" style="829" customWidth="1"/>
    <col min="14085" max="14088" width="10.7109375" style="829" customWidth="1"/>
    <col min="14089" max="14089" width="11.28515625" style="829" customWidth="1"/>
    <col min="14090" max="14095" width="11.42578125" style="829" customWidth="1"/>
    <col min="14096" max="14336" width="9.140625" style="829"/>
    <col min="14337" max="14337" width="2.42578125" style="829" customWidth="1"/>
    <col min="14338" max="14338" width="22.42578125" style="829" customWidth="1"/>
    <col min="14339" max="14339" width="11.140625" style="829" customWidth="1"/>
    <col min="14340" max="14340" width="11.42578125" style="829" customWidth="1"/>
    <col min="14341" max="14344" width="10.7109375" style="829" customWidth="1"/>
    <col min="14345" max="14345" width="11.28515625" style="829" customWidth="1"/>
    <col min="14346" max="14351" width="11.42578125" style="829" customWidth="1"/>
    <col min="14352" max="14592" width="9.140625" style="829"/>
    <col min="14593" max="14593" width="2.42578125" style="829" customWidth="1"/>
    <col min="14594" max="14594" width="22.42578125" style="829" customWidth="1"/>
    <col min="14595" max="14595" width="11.140625" style="829" customWidth="1"/>
    <col min="14596" max="14596" width="11.42578125" style="829" customWidth="1"/>
    <col min="14597" max="14600" width="10.7109375" style="829" customWidth="1"/>
    <col min="14601" max="14601" width="11.28515625" style="829" customWidth="1"/>
    <col min="14602" max="14607" width="11.42578125" style="829" customWidth="1"/>
    <col min="14608" max="14848" width="9.140625" style="829"/>
    <col min="14849" max="14849" width="2.42578125" style="829" customWidth="1"/>
    <col min="14850" max="14850" width="22.42578125" style="829" customWidth="1"/>
    <col min="14851" max="14851" width="11.140625" style="829" customWidth="1"/>
    <col min="14852" max="14852" width="11.42578125" style="829" customWidth="1"/>
    <col min="14853" max="14856" width="10.7109375" style="829" customWidth="1"/>
    <col min="14857" max="14857" width="11.28515625" style="829" customWidth="1"/>
    <col min="14858" max="14863" width="11.42578125" style="829" customWidth="1"/>
    <col min="14864" max="15104" width="9.140625" style="829"/>
    <col min="15105" max="15105" width="2.42578125" style="829" customWidth="1"/>
    <col min="15106" max="15106" width="22.42578125" style="829" customWidth="1"/>
    <col min="15107" max="15107" width="11.140625" style="829" customWidth="1"/>
    <col min="15108" max="15108" width="11.42578125" style="829" customWidth="1"/>
    <col min="15109" max="15112" width="10.7109375" style="829" customWidth="1"/>
    <col min="15113" max="15113" width="11.28515625" style="829" customWidth="1"/>
    <col min="15114" max="15119" width="11.42578125" style="829" customWidth="1"/>
    <col min="15120" max="15360" width="9.140625" style="829"/>
    <col min="15361" max="15361" width="2.42578125" style="829" customWidth="1"/>
    <col min="15362" max="15362" width="22.42578125" style="829" customWidth="1"/>
    <col min="15363" max="15363" width="11.140625" style="829" customWidth="1"/>
    <col min="15364" max="15364" width="11.42578125" style="829" customWidth="1"/>
    <col min="15365" max="15368" width="10.7109375" style="829" customWidth="1"/>
    <col min="15369" max="15369" width="11.28515625" style="829" customWidth="1"/>
    <col min="15370" max="15375" width="11.42578125" style="829" customWidth="1"/>
    <col min="15376" max="15616" width="9.140625" style="829"/>
    <col min="15617" max="15617" width="2.42578125" style="829" customWidth="1"/>
    <col min="15618" max="15618" width="22.42578125" style="829" customWidth="1"/>
    <col min="15619" max="15619" width="11.140625" style="829" customWidth="1"/>
    <col min="15620" max="15620" width="11.42578125" style="829" customWidth="1"/>
    <col min="15621" max="15624" width="10.7109375" style="829" customWidth="1"/>
    <col min="15625" max="15625" width="11.28515625" style="829" customWidth="1"/>
    <col min="15626" max="15631" width="11.42578125" style="829" customWidth="1"/>
    <col min="15632" max="15872" width="9.140625" style="829"/>
    <col min="15873" max="15873" width="2.42578125" style="829" customWidth="1"/>
    <col min="15874" max="15874" width="22.42578125" style="829" customWidth="1"/>
    <col min="15875" max="15875" width="11.140625" style="829" customWidth="1"/>
    <col min="15876" max="15876" width="11.42578125" style="829" customWidth="1"/>
    <col min="15877" max="15880" width="10.7109375" style="829" customWidth="1"/>
    <col min="15881" max="15881" width="11.28515625" style="829" customWidth="1"/>
    <col min="15882" max="15887" width="11.42578125" style="829" customWidth="1"/>
    <col min="15888" max="16128" width="9.140625" style="829"/>
    <col min="16129" max="16129" width="2.42578125" style="829" customWidth="1"/>
    <col min="16130" max="16130" width="22.42578125" style="829" customWidth="1"/>
    <col min="16131" max="16131" width="11.140625" style="829" customWidth="1"/>
    <col min="16132" max="16132" width="11.42578125" style="829" customWidth="1"/>
    <col min="16133" max="16136" width="10.7109375" style="829" customWidth="1"/>
    <col min="16137" max="16137" width="11.28515625" style="829" customWidth="1"/>
    <col min="16138" max="16143" width="11.42578125" style="829" customWidth="1"/>
    <col min="16144" max="16384" width="9.140625" style="829"/>
  </cols>
  <sheetData>
    <row r="1" spans="1:15" ht="12.75">
      <c r="L1" s="652" t="s">
        <v>936</v>
      </c>
      <c r="M1" s="652"/>
    </row>
    <row r="2" spans="1:15" ht="12">
      <c r="L2" s="735" t="s">
        <v>1309</v>
      </c>
      <c r="M2" s="735"/>
    </row>
    <row r="3" spans="1:15" ht="12">
      <c r="L3" s="735" t="s">
        <v>13</v>
      </c>
      <c r="M3" s="735"/>
    </row>
    <row r="4" spans="1:15" ht="12">
      <c r="L4" s="735" t="s">
        <v>1305</v>
      </c>
      <c r="M4" s="735"/>
    </row>
    <row r="5" spans="1:15" ht="18" customHeight="1">
      <c r="B5" s="1528" t="s">
        <v>937</v>
      </c>
      <c r="C5" s="1528"/>
      <c r="D5" s="1528"/>
      <c r="E5" s="1528"/>
      <c r="F5" s="1528"/>
      <c r="G5" s="1528"/>
      <c r="H5" s="1528"/>
      <c r="I5" s="1528"/>
      <c r="J5" s="1528"/>
      <c r="K5" s="1528"/>
      <c r="L5" s="1528"/>
      <c r="M5" s="1528"/>
    </row>
    <row r="6" spans="1:15" ht="20.100000000000001" customHeight="1">
      <c r="A6" s="1529"/>
      <c r="B6" s="1530"/>
      <c r="C6" s="1530"/>
      <c r="D6" s="1530"/>
      <c r="E6" s="1530"/>
      <c r="F6" s="1530"/>
      <c r="G6" s="1530"/>
      <c r="H6" s="1530"/>
      <c r="I6" s="1530"/>
      <c r="J6" s="1530"/>
      <c r="K6" s="1530"/>
      <c r="L6" s="1530"/>
      <c r="M6" s="1530"/>
      <c r="N6" s="1531"/>
      <c r="O6" s="1531"/>
    </row>
    <row r="7" spans="1:15">
      <c r="B7" s="831"/>
      <c r="F7" s="1532" t="s">
        <v>5</v>
      </c>
      <c r="G7" s="1532"/>
      <c r="H7" s="1532"/>
    </row>
    <row r="8" spans="1:15">
      <c r="M8" s="833" t="s">
        <v>938</v>
      </c>
    </row>
    <row r="9" spans="1:15" s="837" customFormat="1" ht="56.25">
      <c r="A9" s="834" t="s">
        <v>939</v>
      </c>
      <c r="B9" s="835" t="s">
        <v>940</v>
      </c>
      <c r="C9" s="834" t="s">
        <v>941</v>
      </c>
      <c r="D9" s="834" t="s">
        <v>942</v>
      </c>
      <c r="E9" s="834" t="s">
        <v>943</v>
      </c>
      <c r="F9" s="834" t="s">
        <v>461</v>
      </c>
      <c r="G9" s="834" t="s">
        <v>944</v>
      </c>
      <c r="H9" s="836" t="s">
        <v>945</v>
      </c>
      <c r="I9" s="834" t="s">
        <v>946</v>
      </c>
      <c r="J9" s="834" t="s">
        <v>947</v>
      </c>
      <c r="K9" s="834" t="s">
        <v>948</v>
      </c>
      <c r="L9" s="834" t="s">
        <v>949</v>
      </c>
      <c r="M9" s="834" t="s">
        <v>950</v>
      </c>
    </row>
    <row r="10" spans="1:15" s="832" customFormat="1" ht="9.9499999999999993" customHeight="1">
      <c r="A10" s="838">
        <v>1</v>
      </c>
      <c r="B10" s="839">
        <v>2</v>
      </c>
      <c r="C10" s="838">
        <v>3</v>
      </c>
      <c r="D10" s="838">
        <v>4</v>
      </c>
      <c r="E10" s="838">
        <v>5</v>
      </c>
      <c r="F10" s="838">
        <v>6</v>
      </c>
      <c r="G10" s="838">
        <v>7</v>
      </c>
      <c r="H10" s="838">
        <v>8</v>
      </c>
      <c r="I10" s="838">
        <v>9</v>
      </c>
      <c r="J10" s="838">
        <v>10</v>
      </c>
      <c r="K10" s="838">
        <v>11</v>
      </c>
      <c r="L10" s="838">
        <v>12</v>
      </c>
      <c r="M10" s="838">
        <v>13</v>
      </c>
    </row>
    <row r="11" spans="1:15" s="832" customFormat="1" ht="24.95" customHeight="1">
      <c r="A11" s="840" t="s">
        <v>143</v>
      </c>
      <c r="B11" s="841" t="s">
        <v>951</v>
      </c>
      <c r="C11" s="842">
        <f t="shared" ref="C11:H11" si="0">SUM(C12:C17)</f>
        <v>0</v>
      </c>
      <c r="D11" s="842">
        <f t="shared" si="0"/>
        <v>0</v>
      </c>
      <c r="E11" s="842">
        <f t="shared" si="0"/>
        <v>0</v>
      </c>
      <c r="F11" s="842">
        <f t="shared" si="0"/>
        <v>0</v>
      </c>
      <c r="G11" s="842">
        <f t="shared" si="0"/>
        <v>0</v>
      </c>
      <c r="H11" s="842">
        <f t="shared" si="0"/>
        <v>0</v>
      </c>
      <c r="I11" s="843" t="s">
        <v>952</v>
      </c>
      <c r="J11" s="842">
        <f>SUM(J12:J17)</f>
        <v>0</v>
      </c>
      <c r="K11" s="844"/>
      <c r="L11" s="842">
        <f>SUM(L12:L17)</f>
        <v>0</v>
      </c>
      <c r="M11" s="844"/>
    </row>
    <row r="12" spans="1:15" s="832" customFormat="1" ht="13.5" customHeight="1">
      <c r="A12" s="845" t="s">
        <v>1</v>
      </c>
      <c r="B12" s="846" t="s">
        <v>953</v>
      </c>
      <c r="C12" s="847"/>
      <c r="D12" s="847"/>
      <c r="E12" s="847"/>
      <c r="F12" s="847"/>
      <c r="G12" s="847"/>
      <c r="H12" s="842">
        <f t="shared" ref="H12:H17" si="1">SUM(D12:G12)</f>
        <v>0</v>
      </c>
      <c r="I12" s="843" t="s">
        <v>952</v>
      </c>
      <c r="J12" s="847"/>
      <c r="K12" s="843" t="s">
        <v>952</v>
      </c>
      <c r="L12" s="847"/>
      <c r="M12" s="843" t="s">
        <v>952</v>
      </c>
    </row>
    <row r="13" spans="1:15" s="832" customFormat="1" ht="13.5" customHeight="1">
      <c r="A13" s="845" t="s">
        <v>2</v>
      </c>
      <c r="B13" s="848" t="s">
        <v>954</v>
      </c>
      <c r="C13" s="847"/>
      <c r="D13" s="847"/>
      <c r="E13" s="847"/>
      <c r="F13" s="847"/>
      <c r="G13" s="847"/>
      <c r="H13" s="842">
        <f t="shared" si="1"/>
        <v>0</v>
      </c>
      <c r="I13" s="843" t="s">
        <v>952</v>
      </c>
      <c r="J13" s="847"/>
      <c r="K13" s="843" t="s">
        <v>952</v>
      </c>
      <c r="L13" s="847"/>
      <c r="M13" s="843" t="s">
        <v>952</v>
      </c>
    </row>
    <row r="14" spans="1:15" s="832" customFormat="1" ht="13.5" customHeight="1">
      <c r="A14" s="845" t="s">
        <v>4</v>
      </c>
      <c r="B14" s="846" t="s">
        <v>919</v>
      </c>
      <c r="C14" s="847"/>
      <c r="D14" s="847"/>
      <c r="E14" s="847"/>
      <c r="F14" s="847"/>
      <c r="G14" s="847"/>
      <c r="H14" s="842">
        <f t="shared" si="1"/>
        <v>0</v>
      </c>
      <c r="I14" s="843" t="s">
        <v>952</v>
      </c>
      <c r="J14" s="847"/>
      <c r="K14" s="843" t="s">
        <v>952</v>
      </c>
      <c r="L14" s="847"/>
      <c r="M14" s="843" t="s">
        <v>952</v>
      </c>
    </row>
    <row r="15" spans="1:15" s="832" customFormat="1" ht="13.5" customHeight="1">
      <c r="A15" s="845" t="s">
        <v>8</v>
      </c>
      <c r="B15" s="846" t="s">
        <v>955</v>
      </c>
      <c r="C15" s="847"/>
      <c r="D15" s="847"/>
      <c r="E15" s="847"/>
      <c r="F15" s="847"/>
      <c r="G15" s="847"/>
      <c r="H15" s="842">
        <f t="shared" si="1"/>
        <v>0</v>
      </c>
      <c r="I15" s="843" t="s">
        <v>952</v>
      </c>
      <c r="J15" s="847"/>
      <c r="K15" s="843" t="s">
        <v>952</v>
      </c>
      <c r="L15" s="847"/>
      <c r="M15" s="843" t="s">
        <v>952</v>
      </c>
    </row>
    <row r="16" spans="1:15" s="832" customFormat="1" ht="13.5" customHeight="1">
      <c r="A16" s="845" t="s">
        <v>291</v>
      </c>
      <c r="B16" s="846" t="s">
        <v>956</v>
      </c>
      <c r="C16" s="847"/>
      <c r="D16" s="847"/>
      <c r="E16" s="847"/>
      <c r="F16" s="847"/>
      <c r="G16" s="847"/>
      <c r="H16" s="842">
        <f t="shared" si="1"/>
        <v>0</v>
      </c>
      <c r="I16" s="843" t="s">
        <v>952</v>
      </c>
      <c r="J16" s="847"/>
      <c r="K16" s="843" t="s">
        <v>952</v>
      </c>
      <c r="L16" s="847"/>
      <c r="M16" s="843" t="s">
        <v>952</v>
      </c>
    </row>
    <row r="17" spans="1:13" s="832" customFormat="1" ht="13.5" customHeight="1">
      <c r="A17" s="845" t="s">
        <v>292</v>
      </c>
      <c r="B17" s="846" t="s">
        <v>957</v>
      </c>
      <c r="C17" s="847"/>
      <c r="D17" s="847"/>
      <c r="E17" s="847"/>
      <c r="F17" s="847"/>
      <c r="G17" s="847"/>
      <c r="H17" s="842">
        <f t="shared" si="1"/>
        <v>0</v>
      </c>
      <c r="I17" s="843" t="s">
        <v>952</v>
      </c>
      <c r="J17" s="847"/>
      <c r="K17" s="843" t="s">
        <v>952</v>
      </c>
      <c r="L17" s="847"/>
      <c r="M17" s="843" t="s">
        <v>952</v>
      </c>
    </row>
    <row r="18" spans="1:13" s="832" customFormat="1" ht="13.5" customHeight="1">
      <c r="A18" s="849"/>
      <c r="B18" s="1526" t="s">
        <v>958</v>
      </c>
      <c r="C18" s="1527"/>
      <c r="D18" s="1527"/>
      <c r="E18" s="1527"/>
      <c r="F18" s="1527"/>
      <c r="G18" s="1527"/>
      <c r="H18" s="1527"/>
      <c r="I18" s="850"/>
      <c r="J18" s="851"/>
      <c r="K18" s="852"/>
      <c r="L18" s="851"/>
      <c r="M18" s="852"/>
    </row>
    <row r="19" spans="1:13" s="832" customFormat="1" ht="3.95" customHeight="1">
      <c r="A19" s="853"/>
      <c r="B19" s="853"/>
      <c r="C19" s="853"/>
      <c r="D19" s="853"/>
      <c r="E19" s="853"/>
      <c r="F19" s="853"/>
      <c r="G19" s="853"/>
      <c r="H19" s="853"/>
      <c r="I19" s="853"/>
      <c r="J19" s="853"/>
      <c r="K19" s="853"/>
      <c r="L19" s="853"/>
      <c r="M19" s="853"/>
    </row>
    <row r="20" spans="1:13" s="830" customFormat="1" ht="24.95" customHeight="1">
      <c r="A20" s="840" t="s">
        <v>144</v>
      </c>
      <c r="B20" s="841" t="s">
        <v>959</v>
      </c>
      <c r="C20" s="842">
        <f>SUM(C21:C26)</f>
        <v>0</v>
      </c>
      <c r="D20" s="842">
        <f>SUM(D21:D26)</f>
        <v>0</v>
      </c>
      <c r="E20" s="842">
        <f t="shared" ref="E20:J20" si="2">SUM(E21:E26)</f>
        <v>0</v>
      </c>
      <c r="F20" s="842">
        <f t="shared" si="2"/>
        <v>0</v>
      </c>
      <c r="G20" s="842">
        <f t="shared" si="2"/>
        <v>0</v>
      </c>
      <c r="H20" s="842">
        <f>SUM(H21:H26)</f>
        <v>0</v>
      </c>
      <c r="I20" s="843" t="s">
        <v>952</v>
      </c>
      <c r="J20" s="842">
        <f t="shared" si="2"/>
        <v>0</v>
      </c>
      <c r="K20" s="844"/>
      <c r="L20" s="842">
        <f>SUM(L21:L26)</f>
        <v>0</v>
      </c>
      <c r="M20" s="844"/>
    </row>
    <row r="21" spans="1:13" ht="13.5" customHeight="1">
      <c r="A21" s="845" t="s">
        <v>1</v>
      </c>
      <c r="B21" s="846" t="s">
        <v>953</v>
      </c>
      <c r="C21" s="847"/>
      <c r="D21" s="847"/>
      <c r="E21" s="847"/>
      <c r="F21" s="847"/>
      <c r="G21" s="847"/>
      <c r="H21" s="842">
        <f t="shared" ref="H21:H26" si="3">SUM(D21:G21)</f>
        <v>0</v>
      </c>
      <c r="I21" s="843" t="s">
        <v>952</v>
      </c>
      <c r="J21" s="847"/>
      <c r="K21" s="843" t="s">
        <v>952</v>
      </c>
      <c r="L21" s="847"/>
      <c r="M21" s="843" t="s">
        <v>952</v>
      </c>
    </row>
    <row r="22" spans="1:13" ht="13.5" customHeight="1">
      <c r="A22" s="845" t="s">
        <v>2</v>
      </c>
      <c r="B22" s="848" t="s">
        <v>954</v>
      </c>
      <c r="C22" s="847"/>
      <c r="D22" s="847"/>
      <c r="E22" s="847"/>
      <c r="F22" s="847"/>
      <c r="G22" s="847"/>
      <c r="H22" s="842">
        <f t="shared" si="3"/>
        <v>0</v>
      </c>
      <c r="I22" s="843" t="s">
        <v>952</v>
      </c>
      <c r="J22" s="847"/>
      <c r="K22" s="843" t="s">
        <v>952</v>
      </c>
      <c r="L22" s="847"/>
      <c r="M22" s="843" t="s">
        <v>952</v>
      </c>
    </row>
    <row r="23" spans="1:13" ht="13.5" customHeight="1">
      <c r="A23" s="845" t="s">
        <v>4</v>
      </c>
      <c r="B23" s="846" t="s">
        <v>919</v>
      </c>
      <c r="C23" s="847"/>
      <c r="D23" s="847"/>
      <c r="E23" s="847"/>
      <c r="F23" s="847"/>
      <c r="G23" s="847"/>
      <c r="H23" s="842">
        <f t="shared" si="3"/>
        <v>0</v>
      </c>
      <c r="I23" s="843" t="s">
        <v>952</v>
      </c>
      <c r="J23" s="847"/>
      <c r="K23" s="843" t="s">
        <v>952</v>
      </c>
      <c r="L23" s="847"/>
      <c r="M23" s="843" t="s">
        <v>952</v>
      </c>
    </row>
    <row r="24" spans="1:13" ht="13.5" customHeight="1">
      <c r="A24" s="845" t="s">
        <v>8</v>
      </c>
      <c r="B24" s="846" t="s">
        <v>955</v>
      </c>
      <c r="C24" s="847"/>
      <c r="D24" s="847"/>
      <c r="E24" s="847"/>
      <c r="F24" s="847"/>
      <c r="G24" s="847"/>
      <c r="H24" s="842">
        <f t="shared" si="3"/>
        <v>0</v>
      </c>
      <c r="I24" s="843" t="s">
        <v>952</v>
      </c>
      <c r="J24" s="847"/>
      <c r="K24" s="843" t="s">
        <v>952</v>
      </c>
      <c r="L24" s="847"/>
      <c r="M24" s="843" t="s">
        <v>952</v>
      </c>
    </row>
    <row r="25" spans="1:13" ht="13.5" customHeight="1">
      <c r="A25" s="845" t="s">
        <v>291</v>
      </c>
      <c r="B25" s="846" t="s">
        <v>956</v>
      </c>
      <c r="C25" s="847"/>
      <c r="D25" s="847"/>
      <c r="E25" s="847"/>
      <c r="F25" s="847"/>
      <c r="G25" s="847"/>
      <c r="H25" s="842">
        <f t="shared" si="3"/>
        <v>0</v>
      </c>
      <c r="I25" s="843" t="s">
        <v>952</v>
      </c>
      <c r="J25" s="847"/>
      <c r="K25" s="843" t="s">
        <v>952</v>
      </c>
      <c r="L25" s="847"/>
      <c r="M25" s="843" t="s">
        <v>952</v>
      </c>
    </row>
    <row r="26" spans="1:13" ht="13.5" customHeight="1">
      <c r="A26" s="845" t="s">
        <v>292</v>
      </c>
      <c r="B26" s="846" t="s">
        <v>957</v>
      </c>
      <c r="C26" s="847"/>
      <c r="D26" s="847"/>
      <c r="E26" s="847"/>
      <c r="F26" s="847"/>
      <c r="G26" s="847"/>
      <c r="H26" s="842">
        <f t="shared" si="3"/>
        <v>0</v>
      </c>
      <c r="I26" s="843" t="s">
        <v>952</v>
      </c>
      <c r="J26" s="847"/>
      <c r="K26" s="843" t="s">
        <v>952</v>
      </c>
      <c r="L26" s="847"/>
      <c r="M26" s="843" t="s">
        <v>952</v>
      </c>
    </row>
    <row r="27" spans="1:13" ht="13.5" customHeight="1">
      <c r="A27" s="849"/>
      <c r="B27" s="1526" t="s">
        <v>958</v>
      </c>
      <c r="C27" s="1527"/>
      <c r="D27" s="1527"/>
      <c r="E27" s="1527"/>
      <c r="F27" s="1527"/>
      <c r="G27" s="1527"/>
      <c r="H27" s="1527"/>
      <c r="I27" s="850"/>
      <c r="J27" s="851"/>
      <c r="K27" s="852"/>
      <c r="L27" s="851"/>
      <c r="M27" s="852"/>
    </row>
    <row r="28" spans="1:13" ht="3.95" customHeight="1">
      <c r="A28" s="854"/>
      <c r="B28" s="855"/>
      <c r="C28" s="855"/>
      <c r="D28" s="855"/>
      <c r="E28" s="855"/>
      <c r="F28" s="855"/>
      <c r="G28" s="855"/>
      <c r="H28" s="855"/>
      <c r="I28" s="856"/>
      <c r="J28" s="857"/>
      <c r="K28" s="858"/>
      <c r="L28" s="857"/>
      <c r="M28" s="855"/>
    </row>
    <row r="29" spans="1:13" s="862" customFormat="1" ht="24.95" customHeight="1">
      <c r="A29" s="836" t="s">
        <v>159</v>
      </c>
      <c r="B29" s="859" t="s">
        <v>960</v>
      </c>
      <c r="C29" s="860">
        <f t="shared" ref="C29:J29" si="4">SUM(C30:C35)</f>
        <v>0</v>
      </c>
      <c r="D29" s="860">
        <f t="shared" si="4"/>
        <v>0</v>
      </c>
      <c r="E29" s="860">
        <f t="shared" si="4"/>
        <v>0</v>
      </c>
      <c r="F29" s="860">
        <f t="shared" si="4"/>
        <v>0</v>
      </c>
      <c r="G29" s="860">
        <f t="shared" si="4"/>
        <v>0</v>
      </c>
      <c r="H29" s="860">
        <f>SUM(H30:H35)</f>
        <v>0</v>
      </c>
      <c r="I29" s="860">
        <f>SUM(I30:I35)</f>
        <v>0</v>
      </c>
      <c r="J29" s="860">
        <f t="shared" si="4"/>
        <v>0</v>
      </c>
      <c r="K29" s="861"/>
      <c r="L29" s="860">
        <f>SUM(L30:L35)</f>
        <v>0</v>
      </c>
      <c r="M29" s="861"/>
    </row>
    <row r="30" spans="1:13" ht="13.5" customHeight="1">
      <c r="A30" s="843" t="s">
        <v>1</v>
      </c>
      <c r="B30" s="846" t="s">
        <v>953</v>
      </c>
      <c r="C30" s="863">
        <f>'Specyfikacja do SF-IK-W'!C23</f>
        <v>0</v>
      </c>
      <c r="D30" s="863">
        <f>'Specyfikacja do SF-IK-W'!D23</f>
        <v>0</v>
      </c>
      <c r="E30" s="863">
        <f>'Specyfikacja do SF-IK-W'!O23</f>
        <v>0</v>
      </c>
      <c r="F30" s="863">
        <f>'Specyfikacja do SF-IK-W'!M23</f>
        <v>0</v>
      </c>
      <c r="G30" s="863">
        <f>'Specyfikacja do SF-IK-W'!N23</f>
        <v>0</v>
      </c>
      <c r="H30" s="863">
        <f t="shared" ref="H30:H35" si="5">SUM(D30:G30)</f>
        <v>0</v>
      </c>
      <c r="I30" s="864">
        <f t="shared" ref="I30:I35" si="6">D30-D12</f>
        <v>0</v>
      </c>
      <c r="J30" s="863">
        <f>'Specyfikacja do SF-IK-W'!Q23</f>
        <v>0</v>
      </c>
      <c r="K30" s="843" t="s">
        <v>952</v>
      </c>
      <c r="L30" s="863">
        <f>'Specyfikacja do SF-IK-W'!R23</f>
        <v>0</v>
      </c>
      <c r="M30" s="843" t="s">
        <v>952</v>
      </c>
    </row>
    <row r="31" spans="1:13" ht="13.5" customHeight="1">
      <c r="A31" s="843" t="s">
        <v>2</v>
      </c>
      <c r="B31" s="846" t="s">
        <v>954</v>
      </c>
      <c r="C31" s="863">
        <f>'Specyfikacja do SF-IK-W'!C45</f>
        <v>0</v>
      </c>
      <c r="D31" s="863">
        <f>'Specyfikacja do SF-IK-W'!D45</f>
        <v>0</v>
      </c>
      <c r="E31" s="863">
        <f>'Specyfikacja do SF-IK-W'!O45</f>
        <v>0</v>
      </c>
      <c r="F31" s="863">
        <f>'Specyfikacja do SF-IK-W'!M45</f>
        <v>0</v>
      </c>
      <c r="G31" s="863">
        <f>'Specyfikacja do SF-IK-W'!N45</f>
        <v>0</v>
      </c>
      <c r="H31" s="863">
        <f t="shared" si="5"/>
        <v>0</v>
      </c>
      <c r="I31" s="864">
        <f t="shared" si="6"/>
        <v>0</v>
      </c>
      <c r="J31" s="863">
        <f>'Specyfikacja do SF-IK-W'!Q45</f>
        <v>0</v>
      </c>
      <c r="K31" s="843" t="s">
        <v>952</v>
      </c>
      <c r="L31" s="863">
        <f>'Specyfikacja do SF-IK-W'!R45</f>
        <v>0</v>
      </c>
      <c r="M31" s="843" t="s">
        <v>952</v>
      </c>
    </row>
    <row r="32" spans="1:13" ht="13.5" customHeight="1">
      <c r="A32" s="843" t="s">
        <v>4</v>
      </c>
      <c r="B32" s="846" t="s">
        <v>919</v>
      </c>
      <c r="C32" s="863">
        <f>'Specyfikacja do SF-IK-W'!C67</f>
        <v>0</v>
      </c>
      <c r="D32" s="863">
        <f>'Specyfikacja do SF-IK-W'!D67</f>
        <v>0</v>
      </c>
      <c r="E32" s="863">
        <f>'Specyfikacja do SF-IK-W'!O67</f>
        <v>0</v>
      </c>
      <c r="F32" s="863">
        <f>'Specyfikacja do SF-IK-W'!M67</f>
        <v>0</v>
      </c>
      <c r="G32" s="863">
        <f>'Specyfikacja do SF-IK-W'!N67</f>
        <v>0</v>
      </c>
      <c r="H32" s="863">
        <f t="shared" si="5"/>
        <v>0</v>
      </c>
      <c r="I32" s="864">
        <f t="shared" si="6"/>
        <v>0</v>
      </c>
      <c r="J32" s="863">
        <f>'Specyfikacja do SF-IK-W'!Q67</f>
        <v>0</v>
      </c>
      <c r="K32" s="843" t="s">
        <v>952</v>
      </c>
      <c r="L32" s="863">
        <f>'Specyfikacja do SF-IK-W'!R67</f>
        <v>0</v>
      </c>
      <c r="M32" s="843" t="s">
        <v>952</v>
      </c>
    </row>
    <row r="33" spans="1:15" ht="13.5" customHeight="1">
      <c r="A33" s="843" t="s">
        <v>8</v>
      </c>
      <c r="B33" s="846" t="s">
        <v>955</v>
      </c>
      <c r="C33" s="863">
        <f>'Specyfikacja do SF-IK-W'!C89</f>
        <v>0</v>
      </c>
      <c r="D33" s="863">
        <f>'Specyfikacja do SF-IK-W'!D89</f>
        <v>0</v>
      </c>
      <c r="E33" s="863">
        <f>'Specyfikacja do SF-IK-W'!O89</f>
        <v>0</v>
      </c>
      <c r="F33" s="863">
        <f>'Specyfikacja do SF-IK-W'!M89</f>
        <v>0</v>
      </c>
      <c r="G33" s="863">
        <f>'Specyfikacja do SF-IK-W'!N89</f>
        <v>0</v>
      </c>
      <c r="H33" s="863">
        <f t="shared" si="5"/>
        <v>0</v>
      </c>
      <c r="I33" s="864">
        <f t="shared" si="6"/>
        <v>0</v>
      </c>
      <c r="J33" s="863">
        <f>'Specyfikacja do SF-IK-W'!Q89</f>
        <v>0</v>
      </c>
      <c r="K33" s="843" t="s">
        <v>952</v>
      </c>
      <c r="L33" s="863">
        <f>'Specyfikacja do SF-IK-W'!R89</f>
        <v>0</v>
      </c>
      <c r="M33" s="843" t="s">
        <v>952</v>
      </c>
    </row>
    <row r="34" spans="1:15" ht="13.5" customHeight="1">
      <c r="A34" s="843" t="s">
        <v>291</v>
      </c>
      <c r="B34" s="846" t="s">
        <v>956</v>
      </c>
      <c r="C34" s="863">
        <f>'Specyfikacja do SF-IK-W'!C111</f>
        <v>0</v>
      </c>
      <c r="D34" s="863">
        <f>'Specyfikacja do SF-IK-W'!D111</f>
        <v>0</v>
      </c>
      <c r="E34" s="863">
        <f>'Specyfikacja do SF-IK-W'!O111</f>
        <v>0</v>
      </c>
      <c r="F34" s="863">
        <f>'Specyfikacja do SF-IK-W'!M111</f>
        <v>0</v>
      </c>
      <c r="G34" s="863">
        <f>'Specyfikacja do SF-IK-W'!N111</f>
        <v>0</v>
      </c>
      <c r="H34" s="863">
        <f t="shared" si="5"/>
        <v>0</v>
      </c>
      <c r="I34" s="864">
        <f t="shared" si="6"/>
        <v>0</v>
      </c>
      <c r="J34" s="863">
        <f>'Specyfikacja do SF-IK-W'!Q111</f>
        <v>0</v>
      </c>
      <c r="K34" s="843" t="s">
        <v>952</v>
      </c>
      <c r="L34" s="863">
        <f>'Specyfikacja do SF-IK-W'!R111</f>
        <v>0</v>
      </c>
      <c r="M34" s="843" t="s">
        <v>952</v>
      </c>
    </row>
    <row r="35" spans="1:15" ht="13.5" customHeight="1">
      <c r="A35" s="843" t="s">
        <v>292</v>
      </c>
      <c r="B35" s="846" t="s">
        <v>957</v>
      </c>
      <c r="C35" s="863">
        <f>'Specyfikacja do SF-IK-W'!C133</f>
        <v>0</v>
      </c>
      <c r="D35" s="863">
        <f>'Specyfikacja do SF-IK-W'!D133</f>
        <v>0</v>
      </c>
      <c r="E35" s="863">
        <f>'Specyfikacja do SF-IK-W'!O133</f>
        <v>0</v>
      </c>
      <c r="F35" s="863">
        <f>'Specyfikacja do SF-IK-W'!M133</f>
        <v>0</v>
      </c>
      <c r="G35" s="863">
        <f>'Specyfikacja do SF-IK-W'!N133</f>
        <v>0</v>
      </c>
      <c r="H35" s="863">
        <f t="shared" si="5"/>
        <v>0</v>
      </c>
      <c r="I35" s="864">
        <f t="shared" si="6"/>
        <v>0</v>
      </c>
      <c r="J35" s="863">
        <f>'Specyfikacja do SF-IK-W'!Q133</f>
        <v>0</v>
      </c>
      <c r="K35" s="843" t="s">
        <v>952</v>
      </c>
      <c r="L35" s="863">
        <f>'Specyfikacja do SF-IK-W'!R133</f>
        <v>0</v>
      </c>
      <c r="M35" s="843" t="s">
        <v>952</v>
      </c>
    </row>
    <row r="36" spans="1:15" ht="13.5" customHeight="1">
      <c r="A36" s="849"/>
      <c r="B36" s="1526" t="s">
        <v>958</v>
      </c>
      <c r="C36" s="1527"/>
      <c r="D36" s="1527"/>
      <c r="E36" s="1527"/>
      <c r="F36" s="1527"/>
      <c r="G36" s="1527"/>
      <c r="H36" s="1527"/>
      <c r="I36" s="850"/>
      <c r="J36" s="851"/>
      <c r="K36" s="852"/>
      <c r="L36" s="851"/>
      <c r="M36" s="852"/>
    </row>
    <row r="37" spans="1:15" ht="3.95" customHeight="1"/>
    <row r="38" spans="1:15" ht="33.75">
      <c r="B38" s="865" t="s">
        <v>961</v>
      </c>
      <c r="C38" s="854"/>
      <c r="D38" s="854"/>
      <c r="E38" s="854"/>
      <c r="F38" s="846"/>
      <c r="G38" s="836" t="s">
        <v>962</v>
      </c>
      <c r="H38" s="836" t="s">
        <v>963</v>
      </c>
      <c r="I38" s="836" t="s">
        <v>964</v>
      </c>
    </row>
    <row r="39" spans="1:15" ht="12.75" customHeight="1">
      <c r="B39" s="1517" t="s">
        <v>965</v>
      </c>
      <c r="C39" s="1517"/>
      <c r="D39" s="1517"/>
      <c r="E39" s="1517"/>
      <c r="F39" s="1517"/>
      <c r="G39" s="866"/>
      <c r="H39" s="866"/>
      <c r="I39" s="866"/>
      <c r="J39" s="830"/>
    </row>
    <row r="40" spans="1:15" ht="13.5" customHeight="1">
      <c r="B40" s="1517" t="s">
        <v>966</v>
      </c>
      <c r="C40" s="1517"/>
      <c r="D40" s="1517"/>
      <c r="E40" s="1517"/>
      <c r="F40" s="1517"/>
      <c r="G40" s="866"/>
      <c r="H40" s="866"/>
      <c r="I40" s="866"/>
      <c r="J40" s="830"/>
    </row>
    <row r="41" spans="1:15" ht="3.95" customHeight="1">
      <c r="B41" s="867"/>
      <c r="C41" s="867"/>
      <c r="D41" s="867"/>
      <c r="E41" s="867"/>
      <c r="F41" s="867"/>
      <c r="G41" s="868"/>
      <c r="H41" s="869"/>
      <c r="I41" s="870"/>
      <c r="J41" s="830"/>
    </row>
    <row r="42" spans="1:15" ht="15.75" customHeight="1">
      <c r="B42" s="1518" t="s">
        <v>967</v>
      </c>
      <c r="C42" s="1518" t="s">
        <v>0</v>
      </c>
      <c r="D42" s="1521"/>
      <c r="E42" s="1522"/>
      <c r="F42" s="1506" t="s">
        <v>968</v>
      </c>
      <c r="G42" s="1506"/>
      <c r="H42" s="1506" t="s">
        <v>969</v>
      </c>
      <c r="I42" s="1506"/>
      <c r="J42" s="1506" t="s">
        <v>970</v>
      </c>
      <c r="K42" s="1506"/>
      <c r="L42" s="1506" t="s">
        <v>971</v>
      </c>
      <c r="M42" s="1506"/>
      <c r="N42" s="1507" t="s">
        <v>972</v>
      </c>
      <c r="O42" s="1508"/>
    </row>
    <row r="43" spans="1:15" ht="22.5">
      <c r="B43" s="1519"/>
      <c r="C43" s="1520"/>
      <c r="D43" s="1523"/>
      <c r="E43" s="1524"/>
      <c r="F43" s="871" t="s">
        <v>973</v>
      </c>
      <c r="G43" s="834" t="s">
        <v>974</v>
      </c>
      <c r="H43" s="871" t="s">
        <v>973</v>
      </c>
      <c r="I43" s="834" t="s">
        <v>974</v>
      </c>
      <c r="J43" s="871" t="s">
        <v>973</v>
      </c>
      <c r="K43" s="834" t="s">
        <v>974</v>
      </c>
      <c r="L43" s="871" t="s">
        <v>973</v>
      </c>
      <c r="M43" s="834" t="s">
        <v>974</v>
      </c>
      <c r="N43" s="871" t="s">
        <v>973</v>
      </c>
      <c r="O43" s="834" t="s">
        <v>974</v>
      </c>
    </row>
    <row r="44" spans="1:15">
      <c r="B44" s="1519"/>
      <c r="C44" s="1509" t="s">
        <v>953</v>
      </c>
      <c r="D44" s="1509"/>
      <c r="E44" s="1509"/>
      <c r="F44" s="872" t="e">
        <f t="shared" ref="F44:F49" si="7">D12/C12/12</f>
        <v>#DIV/0!</v>
      </c>
      <c r="G44" s="873" t="e">
        <f t="shared" ref="G44:G49" si="8">SUM(D12,J12,L12)/C12/12</f>
        <v>#DIV/0!</v>
      </c>
      <c r="H44" s="872" t="e">
        <f t="shared" ref="H44:H49" si="9">D21/C21/12</f>
        <v>#DIV/0!</v>
      </c>
      <c r="I44" s="873" t="e">
        <f t="shared" ref="I44:I49" si="10">SUM(D21,J21,L21)/C21/12</f>
        <v>#DIV/0!</v>
      </c>
      <c r="J44" s="872" t="e">
        <f t="shared" ref="J44:J49" si="11">D30/C30/12</f>
        <v>#DIV/0!</v>
      </c>
      <c r="K44" s="873" t="e">
        <f t="shared" ref="K44:K49" si="12">SUM(D30,J30,L30)/C30/12</f>
        <v>#DIV/0!</v>
      </c>
      <c r="L44" s="872" t="e">
        <f>J44/H44%</f>
        <v>#DIV/0!</v>
      </c>
      <c r="M44" s="873" t="e">
        <f>K44/I44%</f>
        <v>#DIV/0!</v>
      </c>
      <c r="N44" s="872" t="e">
        <f>J44/F44%</f>
        <v>#DIV/0!</v>
      </c>
      <c r="O44" s="873" t="e">
        <f>K44/G44%</f>
        <v>#DIV/0!</v>
      </c>
    </row>
    <row r="45" spans="1:15">
      <c r="B45" s="1519"/>
      <c r="C45" s="1510" t="s">
        <v>954</v>
      </c>
      <c r="D45" s="1511"/>
      <c r="E45" s="1512"/>
      <c r="F45" s="872" t="e">
        <f t="shared" si="7"/>
        <v>#DIV/0!</v>
      </c>
      <c r="G45" s="873" t="e">
        <f t="shared" si="8"/>
        <v>#DIV/0!</v>
      </c>
      <c r="H45" s="872" t="e">
        <f t="shared" si="9"/>
        <v>#DIV/0!</v>
      </c>
      <c r="I45" s="873" t="e">
        <f t="shared" si="10"/>
        <v>#DIV/0!</v>
      </c>
      <c r="J45" s="872" t="e">
        <f t="shared" si="11"/>
        <v>#DIV/0!</v>
      </c>
      <c r="K45" s="873" t="e">
        <f t="shared" si="12"/>
        <v>#DIV/0!</v>
      </c>
      <c r="L45" s="872" t="e">
        <f t="shared" ref="L45:M50" si="13">J45/H45%</f>
        <v>#DIV/0!</v>
      </c>
      <c r="M45" s="873" t="e">
        <f t="shared" si="13"/>
        <v>#DIV/0!</v>
      </c>
      <c r="N45" s="872" t="e">
        <f t="shared" ref="N45:O50" si="14">J45/F45%</f>
        <v>#DIV/0!</v>
      </c>
      <c r="O45" s="873" t="e">
        <f t="shared" si="14"/>
        <v>#DIV/0!</v>
      </c>
    </row>
    <row r="46" spans="1:15">
      <c r="B46" s="1519"/>
      <c r="C46" s="1509" t="s">
        <v>919</v>
      </c>
      <c r="D46" s="1509"/>
      <c r="E46" s="1509"/>
      <c r="F46" s="872" t="e">
        <f t="shared" si="7"/>
        <v>#DIV/0!</v>
      </c>
      <c r="G46" s="873" t="e">
        <f t="shared" si="8"/>
        <v>#DIV/0!</v>
      </c>
      <c r="H46" s="872" t="e">
        <f t="shared" si="9"/>
        <v>#DIV/0!</v>
      </c>
      <c r="I46" s="873" t="e">
        <f t="shared" si="10"/>
        <v>#DIV/0!</v>
      </c>
      <c r="J46" s="872" t="e">
        <f t="shared" si="11"/>
        <v>#DIV/0!</v>
      </c>
      <c r="K46" s="873" t="e">
        <f t="shared" si="12"/>
        <v>#DIV/0!</v>
      </c>
      <c r="L46" s="872" t="e">
        <f t="shared" si="13"/>
        <v>#DIV/0!</v>
      </c>
      <c r="M46" s="873" t="e">
        <f t="shared" si="13"/>
        <v>#DIV/0!</v>
      </c>
      <c r="N46" s="872" t="e">
        <f t="shared" si="14"/>
        <v>#DIV/0!</v>
      </c>
      <c r="O46" s="873" t="e">
        <f t="shared" si="14"/>
        <v>#DIV/0!</v>
      </c>
    </row>
    <row r="47" spans="1:15">
      <c r="B47" s="1519"/>
      <c r="C47" s="1509" t="s">
        <v>955</v>
      </c>
      <c r="D47" s="1509"/>
      <c r="E47" s="1509"/>
      <c r="F47" s="872" t="e">
        <f t="shared" si="7"/>
        <v>#DIV/0!</v>
      </c>
      <c r="G47" s="873" t="e">
        <f t="shared" si="8"/>
        <v>#DIV/0!</v>
      </c>
      <c r="H47" s="872" t="e">
        <f t="shared" si="9"/>
        <v>#DIV/0!</v>
      </c>
      <c r="I47" s="873" t="e">
        <f t="shared" si="10"/>
        <v>#DIV/0!</v>
      </c>
      <c r="J47" s="872" t="e">
        <f t="shared" si="11"/>
        <v>#DIV/0!</v>
      </c>
      <c r="K47" s="873" t="e">
        <f t="shared" si="12"/>
        <v>#DIV/0!</v>
      </c>
      <c r="L47" s="872" t="e">
        <f t="shared" si="13"/>
        <v>#DIV/0!</v>
      </c>
      <c r="M47" s="873" t="e">
        <f t="shared" si="13"/>
        <v>#DIV/0!</v>
      </c>
      <c r="N47" s="872" t="e">
        <f t="shared" si="14"/>
        <v>#DIV/0!</v>
      </c>
      <c r="O47" s="873" t="e">
        <f t="shared" si="14"/>
        <v>#DIV/0!</v>
      </c>
    </row>
    <row r="48" spans="1:15">
      <c r="B48" s="1519"/>
      <c r="C48" s="1509" t="s">
        <v>956</v>
      </c>
      <c r="D48" s="1509"/>
      <c r="E48" s="1509"/>
      <c r="F48" s="872" t="e">
        <f t="shared" si="7"/>
        <v>#DIV/0!</v>
      </c>
      <c r="G48" s="873" t="e">
        <f t="shared" si="8"/>
        <v>#DIV/0!</v>
      </c>
      <c r="H48" s="872" t="e">
        <f t="shared" si="9"/>
        <v>#DIV/0!</v>
      </c>
      <c r="I48" s="873" t="e">
        <f t="shared" si="10"/>
        <v>#DIV/0!</v>
      </c>
      <c r="J48" s="872" t="e">
        <f t="shared" si="11"/>
        <v>#DIV/0!</v>
      </c>
      <c r="K48" s="873" t="e">
        <f t="shared" si="12"/>
        <v>#DIV/0!</v>
      </c>
      <c r="L48" s="872" t="e">
        <f t="shared" si="13"/>
        <v>#DIV/0!</v>
      </c>
      <c r="M48" s="873" t="e">
        <f t="shared" si="13"/>
        <v>#DIV/0!</v>
      </c>
      <c r="N48" s="872" t="e">
        <f t="shared" si="14"/>
        <v>#DIV/0!</v>
      </c>
      <c r="O48" s="873" t="e">
        <f t="shared" si="14"/>
        <v>#DIV/0!</v>
      </c>
    </row>
    <row r="49" spans="2:17">
      <c r="B49" s="1519"/>
      <c r="C49" s="1509" t="s">
        <v>957</v>
      </c>
      <c r="D49" s="1509"/>
      <c r="E49" s="1509"/>
      <c r="F49" s="872" t="e">
        <f t="shared" si="7"/>
        <v>#DIV/0!</v>
      </c>
      <c r="G49" s="873" t="e">
        <f t="shared" si="8"/>
        <v>#DIV/0!</v>
      </c>
      <c r="H49" s="872" t="e">
        <f t="shared" si="9"/>
        <v>#DIV/0!</v>
      </c>
      <c r="I49" s="873" t="e">
        <f t="shared" si="10"/>
        <v>#DIV/0!</v>
      </c>
      <c r="J49" s="872" t="e">
        <f t="shared" si="11"/>
        <v>#DIV/0!</v>
      </c>
      <c r="K49" s="873" t="e">
        <f t="shared" si="12"/>
        <v>#DIV/0!</v>
      </c>
      <c r="L49" s="872" t="e">
        <f t="shared" si="13"/>
        <v>#DIV/0!</v>
      </c>
      <c r="M49" s="873" t="e">
        <f t="shared" si="13"/>
        <v>#DIV/0!</v>
      </c>
      <c r="N49" s="872" t="e">
        <f t="shared" si="14"/>
        <v>#DIV/0!</v>
      </c>
      <c r="O49" s="873" t="e">
        <f t="shared" si="14"/>
        <v>#DIV/0!</v>
      </c>
    </row>
    <row r="50" spans="2:17">
      <c r="B50" s="1520"/>
      <c r="C50" s="1525" t="s">
        <v>975</v>
      </c>
      <c r="D50" s="1525"/>
      <c r="E50" s="1525"/>
      <c r="F50" s="874" t="e">
        <f>(D11-D12)/(C11-C12)/12</f>
        <v>#DIV/0!</v>
      </c>
      <c r="G50" s="874" t="e">
        <f>SUM((D11-D12)+(J11-J12)+(L11-L12))/(C11-C12)/12</f>
        <v>#DIV/0!</v>
      </c>
      <c r="H50" s="874" t="e">
        <f>(D20-D21)/(C20-C21)/12</f>
        <v>#DIV/0!</v>
      </c>
      <c r="I50" s="875" t="e">
        <f>SUM((D20-D21)+(J20-J21)+(L20-L21))/(C20-C21)/12</f>
        <v>#DIV/0!</v>
      </c>
      <c r="J50" s="874" t="e">
        <f>(D29-D30)/(C29-C30)/12</f>
        <v>#DIV/0!</v>
      </c>
      <c r="K50" s="875" t="e">
        <f>SUM((D29-D30)+(J29-J30)+(L29-L30))/(C29-C30)/12</f>
        <v>#DIV/0!</v>
      </c>
      <c r="L50" s="874" t="e">
        <f t="shared" si="13"/>
        <v>#DIV/0!</v>
      </c>
      <c r="M50" s="875" t="e">
        <f t="shared" si="13"/>
        <v>#DIV/0!</v>
      </c>
      <c r="N50" s="874" t="e">
        <f t="shared" si="14"/>
        <v>#DIV/0!</v>
      </c>
      <c r="O50" s="875" t="e">
        <f t="shared" si="14"/>
        <v>#DIV/0!</v>
      </c>
    </row>
    <row r="51" spans="2:17" ht="13.5" customHeight="1">
      <c r="B51" s="1513" t="s">
        <v>976</v>
      </c>
      <c r="C51" s="1419"/>
      <c r="D51" s="1419"/>
      <c r="E51" s="1419"/>
      <c r="F51" s="1419"/>
      <c r="G51" s="1419"/>
      <c r="H51" s="1419"/>
      <c r="I51" s="1419"/>
      <c r="J51" s="1419"/>
      <c r="K51" s="1419"/>
      <c r="L51" s="1419"/>
      <c r="M51" s="1419"/>
    </row>
    <row r="52" spans="2:17" ht="13.5" customHeight="1">
      <c r="B52" s="1513" t="s">
        <v>977</v>
      </c>
      <c r="C52" s="1419"/>
      <c r="D52" s="1419"/>
      <c r="E52" s="1419"/>
      <c r="F52" s="1419"/>
      <c r="G52" s="1419"/>
      <c r="H52" s="1419"/>
      <c r="I52" s="1419"/>
      <c r="J52" s="1419"/>
      <c r="K52" s="1419"/>
      <c r="L52" s="1419"/>
      <c r="M52" s="1419"/>
    </row>
    <row r="53" spans="2:17">
      <c r="B53" s="829" t="s">
        <v>978</v>
      </c>
      <c r="E53" s="876"/>
      <c r="F53" s="877"/>
      <c r="G53" s="878" t="s">
        <v>979</v>
      </c>
      <c r="I53" s="829"/>
      <c r="J53" s="1514"/>
      <c r="K53" s="1514"/>
      <c r="L53" s="1514"/>
      <c r="M53" s="1514"/>
    </row>
    <row r="54" spans="2:17" ht="28.5" customHeight="1">
      <c r="B54" s="1515" t="s">
        <v>275</v>
      </c>
      <c r="C54" s="1516"/>
      <c r="D54" s="1516"/>
      <c r="E54" s="1516"/>
      <c r="F54" s="1516"/>
      <c r="G54" s="1516"/>
      <c r="H54" s="1516"/>
      <c r="I54" s="1516"/>
      <c r="J54" s="1516"/>
      <c r="K54" s="1516"/>
      <c r="L54" s="1516"/>
      <c r="M54" s="1516"/>
      <c r="N54" s="879"/>
      <c r="O54" s="879"/>
      <c r="P54" s="879"/>
      <c r="Q54" s="879"/>
    </row>
    <row r="55" spans="2:17" ht="20.100000000000001" customHeight="1">
      <c r="B55" s="880"/>
      <c r="C55" s="1504" t="s">
        <v>677</v>
      </c>
      <c r="D55" s="1505"/>
      <c r="E55" s="1505"/>
      <c r="F55" s="1505"/>
      <c r="G55" s="881"/>
      <c r="H55" s="882"/>
      <c r="I55" s="1504" t="s">
        <v>10</v>
      </c>
      <c r="J55" s="1505"/>
      <c r="K55" s="1505"/>
      <c r="L55" s="1505"/>
      <c r="M55" s="881"/>
      <c r="N55" s="883"/>
    </row>
    <row r="56" spans="2:17" ht="129.94999999999999" customHeight="1">
      <c r="B56" s="884"/>
      <c r="C56" s="1489"/>
      <c r="D56" s="1490"/>
      <c r="E56" s="1490"/>
      <c r="F56" s="1491"/>
      <c r="G56" s="885"/>
      <c r="I56" s="1501"/>
      <c r="J56" s="1490"/>
      <c r="K56" s="1490"/>
      <c r="L56" s="1491"/>
      <c r="M56" s="885"/>
      <c r="N56" s="886"/>
    </row>
    <row r="57" spans="2:17" ht="15" customHeight="1">
      <c r="B57" s="884"/>
      <c r="C57" s="1494" t="s">
        <v>103</v>
      </c>
      <c r="D57" s="1495"/>
      <c r="E57" s="1495"/>
      <c r="F57" s="1495"/>
      <c r="G57" s="887"/>
      <c r="I57" s="1494" t="s">
        <v>103</v>
      </c>
      <c r="J57" s="1495"/>
      <c r="K57" s="1495"/>
      <c r="L57" s="1495"/>
      <c r="M57" s="887"/>
      <c r="N57" s="886"/>
    </row>
    <row r="58" spans="2:17" ht="15" customHeight="1">
      <c r="B58" s="884"/>
      <c r="C58" s="888"/>
      <c r="D58" s="887"/>
      <c r="E58" s="887"/>
      <c r="F58" s="887"/>
      <c r="G58" s="887"/>
      <c r="I58" s="888"/>
      <c r="J58" s="887"/>
      <c r="L58" s="888"/>
      <c r="M58" s="887"/>
      <c r="N58" s="886"/>
    </row>
    <row r="59" spans="2:17" ht="20.100000000000001" customHeight="1">
      <c r="B59" s="884"/>
      <c r="C59" s="1502" t="s">
        <v>76</v>
      </c>
      <c r="D59" s="1503"/>
      <c r="E59" s="1503"/>
      <c r="F59" s="1503"/>
      <c r="G59" s="879"/>
      <c r="I59" s="1432"/>
      <c r="J59" s="1493"/>
      <c r="K59" s="1493"/>
      <c r="L59" s="1493"/>
      <c r="M59" s="879"/>
      <c r="N59" s="886"/>
    </row>
    <row r="60" spans="2:17" ht="129.94999999999999" customHeight="1">
      <c r="B60" s="884"/>
      <c r="C60" s="1489"/>
      <c r="D60" s="1490"/>
      <c r="E60" s="1490"/>
      <c r="F60" s="1491"/>
      <c r="G60" s="885"/>
      <c r="I60" s="1492"/>
      <c r="J60" s="1493"/>
      <c r="K60" s="1493"/>
      <c r="L60" s="1493"/>
      <c r="M60" s="889"/>
      <c r="N60" s="886"/>
    </row>
    <row r="61" spans="2:17" ht="15" customHeight="1">
      <c r="B61" s="884"/>
      <c r="C61" s="1494" t="s">
        <v>103</v>
      </c>
      <c r="D61" s="1495"/>
      <c r="E61" s="1495"/>
      <c r="F61" s="1495"/>
      <c r="G61" s="887"/>
      <c r="I61" s="1496"/>
      <c r="J61" s="1497"/>
      <c r="K61" s="1497"/>
      <c r="L61" s="1497"/>
      <c r="M61" s="887"/>
      <c r="N61" s="886"/>
    </row>
    <row r="62" spans="2:17" ht="30.75" customHeight="1">
      <c r="B62" s="1498"/>
      <c r="C62" s="1499"/>
      <c r="D62" s="1499"/>
      <c r="E62" s="1499"/>
      <c r="F62" s="1499"/>
      <c r="G62" s="1499"/>
      <c r="H62" s="1499"/>
      <c r="I62" s="1499"/>
      <c r="J62" s="1499"/>
      <c r="K62" s="1499"/>
      <c r="L62" s="1499"/>
      <c r="M62" s="1499"/>
      <c r="N62" s="1500"/>
    </row>
  </sheetData>
  <mergeCells count="40">
    <mergeCell ref="B36:H36"/>
    <mergeCell ref="B5:M5"/>
    <mergeCell ref="A6:O6"/>
    <mergeCell ref="F7:H7"/>
    <mergeCell ref="B18:H18"/>
    <mergeCell ref="B27:H27"/>
    <mergeCell ref="B39:F39"/>
    <mergeCell ref="B40:F40"/>
    <mergeCell ref="B42:B50"/>
    <mergeCell ref="C42:E43"/>
    <mergeCell ref="F42:G42"/>
    <mergeCell ref="C47:E47"/>
    <mergeCell ref="C48:E48"/>
    <mergeCell ref="C49:E49"/>
    <mergeCell ref="C50:E50"/>
    <mergeCell ref="C55:F55"/>
    <mergeCell ref="I55:L55"/>
    <mergeCell ref="J42:K42"/>
    <mergeCell ref="L42:M42"/>
    <mergeCell ref="N42:O42"/>
    <mergeCell ref="C44:E44"/>
    <mergeCell ref="C45:E45"/>
    <mergeCell ref="C46:E46"/>
    <mergeCell ref="H42:I42"/>
    <mergeCell ref="B51:M51"/>
    <mergeCell ref="B52:M52"/>
    <mergeCell ref="J53:K53"/>
    <mergeCell ref="L53:M53"/>
    <mergeCell ref="B54:M54"/>
    <mergeCell ref="C56:F56"/>
    <mergeCell ref="I56:L56"/>
    <mergeCell ref="C57:F57"/>
    <mergeCell ref="I57:L57"/>
    <mergeCell ref="C59:F59"/>
    <mergeCell ref="I59:L59"/>
    <mergeCell ref="C60:F60"/>
    <mergeCell ref="I60:L60"/>
    <mergeCell ref="C61:F61"/>
    <mergeCell ref="I61:L61"/>
    <mergeCell ref="B62:N6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7B15-8A00-4A48-B855-C727DBEFDAB9}">
  <sheetPr>
    <tabColor rgb="FFFFFF00"/>
  </sheetPr>
  <dimension ref="A1:S136"/>
  <sheetViews>
    <sheetView view="pageBreakPreview" zoomScaleNormal="100" zoomScaleSheetLayoutView="100" workbookViewId="0">
      <selection activeCell="K12" sqref="K12"/>
    </sheetView>
  </sheetViews>
  <sheetFormatPr defaultRowHeight="12.75"/>
  <cols>
    <col min="1" max="1" width="3.7109375" style="889" customWidth="1"/>
    <col min="2" max="2" width="14" style="889" customWidth="1"/>
    <col min="3" max="3" width="8.7109375" style="889" customWidth="1"/>
    <col min="4" max="4" width="14.7109375" style="889" customWidth="1"/>
    <col min="5" max="5" width="12.85546875" style="889" customWidth="1"/>
    <col min="6" max="11" width="12.28515625" style="889" customWidth="1"/>
    <col min="12" max="12" width="14.7109375" style="889" customWidth="1"/>
    <col min="13" max="15" width="12.28515625" style="889" customWidth="1"/>
    <col min="16" max="16" width="14.7109375" style="889" customWidth="1"/>
    <col min="17" max="18" width="12.28515625" style="889" customWidth="1"/>
    <col min="19" max="19" width="14.7109375" style="889" customWidth="1"/>
    <col min="20" max="256" width="9.140625" style="889"/>
    <col min="257" max="257" width="3.7109375" style="889" customWidth="1"/>
    <col min="258" max="258" width="14" style="889" customWidth="1"/>
    <col min="259" max="259" width="8.7109375" style="889" customWidth="1"/>
    <col min="260" max="260" width="14.7109375" style="889" customWidth="1"/>
    <col min="261" max="261" width="12.85546875" style="889" customWidth="1"/>
    <col min="262" max="267" width="12.28515625" style="889" customWidth="1"/>
    <col min="268" max="268" width="14.7109375" style="889" customWidth="1"/>
    <col min="269" max="271" width="12.28515625" style="889" customWidth="1"/>
    <col min="272" max="272" width="14.7109375" style="889" customWidth="1"/>
    <col min="273" max="274" width="12.28515625" style="889" customWidth="1"/>
    <col min="275" max="275" width="14.7109375" style="889" customWidth="1"/>
    <col min="276" max="512" width="9.140625" style="889"/>
    <col min="513" max="513" width="3.7109375" style="889" customWidth="1"/>
    <col min="514" max="514" width="14" style="889" customWidth="1"/>
    <col min="515" max="515" width="8.7109375" style="889" customWidth="1"/>
    <col min="516" max="516" width="14.7109375" style="889" customWidth="1"/>
    <col min="517" max="517" width="12.85546875" style="889" customWidth="1"/>
    <col min="518" max="523" width="12.28515625" style="889" customWidth="1"/>
    <col min="524" max="524" width="14.7109375" style="889" customWidth="1"/>
    <col min="525" max="527" width="12.28515625" style="889" customWidth="1"/>
    <col min="528" max="528" width="14.7109375" style="889" customWidth="1"/>
    <col min="529" max="530" width="12.28515625" style="889" customWidth="1"/>
    <col min="531" max="531" width="14.7109375" style="889" customWidth="1"/>
    <col min="532" max="768" width="9.140625" style="889"/>
    <col min="769" max="769" width="3.7109375" style="889" customWidth="1"/>
    <col min="770" max="770" width="14" style="889" customWidth="1"/>
    <col min="771" max="771" width="8.7109375" style="889" customWidth="1"/>
    <col min="772" max="772" width="14.7109375" style="889" customWidth="1"/>
    <col min="773" max="773" width="12.85546875" style="889" customWidth="1"/>
    <col min="774" max="779" width="12.28515625" style="889" customWidth="1"/>
    <col min="780" max="780" width="14.7109375" style="889" customWidth="1"/>
    <col min="781" max="783" width="12.28515625" style="889" customWidth="1"/>
    <col min="784" max="784" width="14.7109375" style="889" customWidth="1"/>
    <col min="785" max="786" width="12.28515625" style="889" customWidth="1"/>
    <col min="787" max="787" width="14.7109375" style="889" customWidth="1"/>
    <col min="788" max="1024" width="9.140625" style="889"/>
    <col min="1025" max="1025" width="3.7109375" style="889" customWidth="1"/>
    <col min="1026" max="1026" width="14" style="889" customWidth="1"/>
    <col min="1027" max="1027" width="8.7109375" style="889" customWidth="1"/>
    <col min="1028" max="1028" width="14.7109375" style="889" customWidth="1"/>
    <col min="1029" max="1029" width="12.85546875" style="889" customWidth="1"/>
    <col min="1030" max="1035" width="12.28515625" style="889" customWidth="1"/>
    <col min="1036" max="1036" width="14.7109375" style="889" customWidth="1"/>
    <col min="1037" max="1039" width="12.28515625" style="889" customWidth="1"/>
    <col min="1040" max="1040" width="14.7109375" style="889" customWidth="1"/>
    <col min="1041" max="1042" width="12.28515625" style="889" customWidth="1"/>
    <col min="1043" max="1043" width="14.7109375" style="889" customWidth="1"/>
    <col min="1044" max="1280" width="9.140625" style="889"/>
    <col min="1281" max="1281" width="3.7109375" style="889" customWidth="1"/>
    <col min="1282" max="1282" width="14" style="889" customWidth="1"/>
    <col min="1283" max="1283" width="8.7109375" style="889" customWidth="1"/>
    <col min="1284" max="1284" width="14.7109375" style="889" customWidth="1"/>
    <col min="1285" max="1285" width="12.85546875" style="889" customWidth="1"/>
    <col min="1286" max="1291" width="12.28515625" style="889" customWidth="1"/>
    <col min="1292" max="1292" width="14.7109375" style="889" customWidth="1"/>
    <col min="1293" max="1295" width="12.28515625" style="889" customWidth="1"/>
    <col min="1296" max="1296" width="14.7109375" style="889" customWidth="1"/>
    <col min="1297" max="1298" width="12.28515625" style="889" customWidth="1"/>
    <col min="1299" max="1299" width="14.7109375" style="889" customWidth="1"/>
    <col min="1300" max="1536" width="9.140625" style="889"/>
    <col min="1537" max="1537" width="3.7109375" style="889" customWidth="1"/>
    <col min="1538" max="1538" width="14" style="889" customWidth="1"/>
    <col min="1539" max="1539" width="8.7109375" style="889" customWidth="1"/>
    <col min="1540" max="1540" width="14.7109375" style="889" customWidth="1"/>
    <col min="1541" max="1541" width="12.85546875" style="889" customWidth="1"/>
    <col min="1542" max="1547" width="12.28515625" style="889" customWidth="1"/>
    <col min="1548" max="1548" width="14.7109375" style="889" customWidth="1"/>
    <col min="1549" max="1551" width="12.28515625" style="889" customWidth="1"/>
    <col min="1552" max="1552" width="14.7109375" style="889" customWidth="1"/>
    <col min="1553" max="1554" width="12.28515625" style="889" customWidth="1"/>
    <col min="1555" max="1555" width="14.7109375" style="889" customWidth="1"/>
    <col min="1556" max="1792" width="9.140625" style="889"/>
    <col min="1793" max="1793" width="3.7109375" style="889" customWidth="1"/>
    <col min="1794" max="1794" width="14" style="889" customWidth="1"/>
    <col min="1795" max="1795" width="8.7109375" style="889" customWidth="1"/>
    <col min="1796" max="1796" width="14.7109375" style="889" customWidth="1"/>
    <col min="1797" max="1797" width="12.85546875" style="889" customWidth="1"/>
    <col min="1798" max="1803" width="12.28515625" style="889" customWidth="1"/>
    <col min="1804" max="1804" width="14.7109375" style="889" customWidth="1"/>
    <col min="1805" max="1807" width="12.28515625" style="889" customWidth="1"/>
    <col min="1808" max="1808" width="14.7109375" style="889" customWidth="1"/>
    <col min="1809" max="1810" width="12.28515625" style="889" customWidth="1"/>
    <col min="1811" max="1811" width="14.7109375" style="889" customWidth="1"/>
    <col min="1812" max="2048" width="9.140625" style="889"/>
    <col min="2049" max="2049" width="3.7109375" style="889" customWidth="1"/>
    <col min="2050" max="2050" width="14" style="889" customWidth="1"/>
    <col min="2051" max="2051" width="8.7109375" style="889" customWidth="1"/>
    <col min="2052" max="2052" width="14.7109375" style="889" customWidth="1"/>
    <col min="2053" max="2053" width="12.85546875" style="889" customWidth="1"/>
    <col min="2054" max="2059" width="12.28515625" style="889" customWidth="1"/>
    <col min="2060" max="2060" width="14.7109375" style="889" customWidth="1"/>
    <col min="2061" max="2063" width="12.28515625" style="889" customWidth="1"/>
    <col min="2064" max="2064" width="14.7109375" style="889" customWidth="1"/>
    <col min="2065" max="2066" width="12.28515625" style="889" customWidth="1"/>
    <col min="2067" max="2067" width="14.7109375" style="889" customWidth="1"/>
    <col min="2068" max="2304" width="9.140625" style="889"/>
    <col min="2305" max="2305" width="3.7109375" style="889" customWidth="1"/>
    <col min="2306" max="2306" width="14" style="889" customWidth="1"/>
    <col min="2307" max="2307" width="8.7109375" style="889" customWidth="1"/>
    <col min="2308" max="2308" width="14.7109375" style="889" customWidth="1"/>
    <col min="2309" max="2309" width="12.85546875" style="889" customWidth="1"/>
    <col min="2310" max="2315" width="12.28515625" style="889" customWidth="1"/>
    <col min="2316" max="2316" width="14.7109375" style="889" customWidth="1"/>
    <col min="2317" max="2319" width="12.28515625" style="889" customWidth="1"/>
    <col min="2320" max="2320" width="14.7109375" style="889" customWidth="1"/>
    <col min="2321" max="2322" width="12.28515625" style="889" customWidth="1"/>
    <col min="2323" max="2323" width="14.7109375" style="889" customWidth="1"/>
    <col min="2324" max="2560" width="9.140625" style="889"/>
    <col min="2561" max="2561" width="3.7109375" style="889" customWidth="1"/>
    <col min="2562" max="2562" width="14" style="889" customWidth="1"/>
    <col min="2563" max="2563" width="8.7109375" style="889" customWidth="1"/>
    <col min="2564" max="2564" width="14.7109375" style="889" customWidth="1"/>
    <col min="2565" max="2565" width="12.85546875" style="889" customWidth="1"/>
    <col min="2566" max="2571" width="12.28515625" style="889" customWidth="1"/>
    <col min="2572" max="2572" width="14.7109375" style="889" customWidth="1"/>
    <col min="2573" max="2575" width="12.28515625" style="889" customWidth="1"/>
    <col min="2576" max="2576" width="14.7109375" style="889" customWidth="1"/>
    <col min="2577" max="2578" width="12.28515625" style="889" customWidth="1"/>
    <col min="2579" max="2579" width="14.7109375" style="889" customWidth="1"/>
    <col min="2580" max="2816" width="9.140625" style="889"/>
    <col min="2817" max="2817" width="3.7109375" style="889" customWidth="1"/>
    <col min="2818" max="2818" width="14" style="889" customWidth="1"/>
    <col min="2819" max="2819" width="8.7109375" style="889" customWidth="1"/>
    <col min="2820" max="2820" width="14.7109375" style="889" customWidth="1"/>
    <col min="2821" max="2821" width="12.85546875" style="889" customWidth="1"/>
    <col min="2822" max="2827" width="12.28515625" style="889" customWidth="1"/>
    <col min="2828" max="2828" width="14.7109375" style="889" customWidth="1"/>
    <col min="2829" max="2831" width="12.28515625" style="889" customWidth="1"/>
    <col min="2832" max="2832" width="14.7109375" style="889" customWidth="1"/>
    <col min="2833" max="2834" width="12.28515625" style="889" customWidth="1"/>
    <col min="2835" max="2835" width="14.7109375" style="889" customWidth="1"/>
    <col min="2836" max="3072" width="9.140625" style="889"/>
    <col min="3073" max="3073" width="3.7109375" style="889" customWidth="1"/>
    <col min="3074" max="3074" width="14" style="889" customWidth="1"/>
    <col min="3075" max="3075" width="8.7109375" style="889" customWidth="1"/>
    <col min="3076" max="3076" width="14.7109375" style="889" customWidth="1"/>
    <col min="3077" max="3077" width="12.85546875" style="889" customWidth="1"/>
    <col min="3078" max="3083" width="12.28515625" style="889" customWidth="1"/>
    <col min="3084" max="3084" width="14.7109375" style="889" customWidth="1"/>
    <col min="3085" max="3087" width="12.28515625" style="889" customWidth="1"/>
    <col min="3088" max="3088" width="14.7109375" style="889" customWidth="1"/>
    <col min="3089" max="3090" width="12.28515625" style="889" customWidth="1"/>
    <col min="3091" max="3091" width="14.7109375" style="889" customWidth="1"/>
    <col min="3092" max="3328" width="9.140625" style="889"/>
    <col min="3329" max="3329" width="3.7109375" style="889" customWidth="1"/>
    <col min="3330" max="3330" width="14" style="889" customWidth="1"/>
    <col min="3331" max="3331" width="8.7109375" style="889" customWidth="1"/>
    <col min="3332" max="3332" width="14.7109375" style="889" customWidth="1"/>
    <col min="3333" max="3333" width="12.85546875" style="889" customWidth="1"/>
    <col min="3334" max="3339" width="12.28515625" style="889" customWidth="1"/>
    <col min="3340" max="3340" width="14.7109375" style="889" customWidth="1"/>
    <col min="3341" max="3343" width="12.28515625" style="889" customWidth="1"/>
    <col min="3344" max="3344" width="14.7109375" style="889" customWidth="1"/>
    <col min="3345" max="3346" width="12.28515625" style="889" customWidth="1"/>
    <col min="3347" max="3347" width="14.7109375" style="889" customWidth="1"/>
    <col min="3348" max="3584" width="9.140625" style="889"/>
    <col min="3585" max="3585" width="3.7109375" style="889" customWidth="1"/>
    <col min="3586" max="3586" width="14" style="889" customWidth="1"/>
    <col min="3587" max="3587" width="8.7109375" style="889" customWidth="1"/>
    <col min="3588" max="3588" width="14.7109375" style="889" customWidth="1"/>
    <col min="3589" max="3589" width="12.85546875" style="889" customWidth="1"/>
    <col min="3590" max="3595" width="12.28515625" style="889" customWidth="1"/>
    <col min="3596" max="3596" width="14.7109375" style="889" customWidth="1"/>
    <col min="3597" max="3599" width="12.28515625" style="889" customWidth="1"/>
    <col min="3600" max="3600" width="14.7109375" style="889" customWidth="1"/>
    <col min="3601" max="3602" width="12.28515625" style="889" customWidth="1"/>
    <col min="3603" max="3603" width="14.7109375" style="889" customWidth="1"/>
    <col min="3604" max="3840" width="9.140625" style="889"/>
    <col min="3841" max="3841" width="3.7109375" style="889" customWidth="1"/>
    <col min="3842" max="3842" width="14" style="889" customWidth="1"/>
    <col min="3843" max="3843" width="8.7109375" style="889" customWidth="1"/>
    <col min="3844" max="3844" width="14.7109375" style="889" customWidth="1"/>
    <col min="3845" max="3845" width="12.85546875" style="889" customWidth="1"/>
    <col min="3846" max="3851" width="12.28515625" style="889" customWidth="1"/>
    <col min="3852" max="3852" width="14.7109375" style="889" customWidth="1"/>
    <col min="3853" max="3855" width="12.28515625" style="889" customWidth="1"/>
    <col min="3856" max="3856" width="14.7109375" style="889" customWidth="1"/>
    <col min="3857" max="3858" width="12.28515625" style="889" customWidth="1"/>
    <col min="3859" max="3859" width="14.7109375" style="889" customWidth="1"/>
    <col min="3860" max="4096" width="9.140625" style="889"/>
    <col min="4097" max="4097" width="3.7109375" style="889" customWidth="1"/>
    <col min="4098" max="4098" width="14" style="889" customWidth="1"/>
    <col min="4099" max="4099" width="8.7109375" style="889" customWidth="1"/>
    <col min="4100" max="4100" width="14.7109375" style="889" customWidth="1"/>
    <col min="4101" max="4101" width="12.85546875" style="889" customWidth="1"/>
    <col min="4102" max="4107" width="12.28515625" style="889" customWidth="1"/>
    <col min="4108" max="4108" width="14.7109375" style="889" customWidth="1"/>
    <col min="4109" max="4111" width="12.28515625" style="889" customWidth="1"/>
    <col min="4112" max="4112" width="14.7109375" style="889" customWidth="1"/>
    <col min="4113" max="4114" width="12.28515625" style="889" customWidth="1"/>
    <col min="4115" max="4115" width="14.7109375" style="889" customWidth="1"/>
    <col min="4116" max="4352" width="9.140625" style="889"/>
    <col min="4353" max="4353" width="3.7109375" style="889" customWidth="1"/>
    <col min="4354" max="4354" width="14" style="889" customWidth="1"/>
    <col min="4355" max="4355" width="8.7109375" style="889" customWidth="1"/>
    <col min="4356" max="4356" width="14.7109375" style="889" customWidth="1"/>
    <col min="4357" max="4357" width="12.85546875" style="889" customWidth="1"/>
    <col min="4358" max="4363" width="12.28515625" style="889" customWidth="1"/>
    <col min="4364" max="4364" width="14.7109375" style="889" customWidth="1"/>
    <col min="4365" max="4367" width="12.28515625" style="889" customWidth="1"/>
    <col min="4368" max="4368" width="14.7109375" style="889" customWidth="1"/>
    <col min="4369" max="4370" width="12.28515625" style="889" customWidth="1"/>
    <col min="4371" max="4371" width="14.7109375" style="889" customWidth="1"/>
    <col min="4372" max="4608" width="9.140625" style="889"/>
    <col min="4609" max="4609" width="3.7109375" style="889" customWidth="1"/>
    <col min="4610" max="4610" width="14" style="889" customWidth="1"/>
    <col min="4611" max="4611" width="8.7109375" style="889" customWidth="1"/>
    <col min="4612" max="4612" width="14.7109375" style="889" customWidth="1"/>
    <col min="4613" max="4613" width="12.85546875" style="889" customWidth="1"/>
    <col min="4614" max="4619" width="12.28515625" style="889" customWidth="1"/>
    <col min="4620" max="4620" width="14.7109375" style="889" customWidth="1"/>
    <col min="4621" max="4623" width="12.28515625" style="889" customWidth="1"/>
    <col min="4624" max="4624" width="14.7109375" style="889" customWidth="1"/>
    <col min="4625" max="4626" width="12.28515625" style="889" customWidth="1"/>
    <col min="4627" max="4627" width="14.7109375" style="889" customWidth="1"/>
    <col min="4628" max="4864" width="9.140625" style="889"/>
    <col min="4865" max="4865" width="3.7109375" style="889" customWidth="1"/>
    <col min="4866" max="4866" width="14" style="889" customWidth="1"/>
    <col min="4867" max="4867" width="8.7109375" style="889" customWidth="1"/>
    <col min="4868" max="4868" width="14.7109375" style="889" customWidth="1"/>
    <col min="4869" max="4869" width="12.85546875" style="889" customWidth="1"/>
    <col min="4870" max="4875" width="12.28515625" style="889" customWidth="1"/>
    <col min="4876" max="4876" width="14.7109375" style="889" customWidth="1"/>
    <col min="4877" max="4879" width="12.28515625" style="889" customWidth="1"/>
    <col min="4880" max="4880" width="14.7109375" style="889" customWidth="1"/>
    <col min="4881" max="4882" width="12.28515625" style="889" customWidth="1"/>
    <col min="4883" max="4883" width="14.7109375" style="889" customWidth="1"/>
    <col min="4884" max="5120" width="9.140625" style="889"/>
    <col min="5121" max="5121" width="3.7109375" style="889" customWidth="1"/>
    <col min="5122" max="5122" width="14" style="889" customWidth="1"/>
    <col min="5123" max="5123" width="8.7109375" style="889" customWidth="1"/>
    <col min="5124" max="5124" width="14.7109375" style="889" customWidth="1"/>
    <col min="5125" max="5125" width="12.85546875" style="889" customWidth="1"/>
    <col min="5126" max="5131" width="12.28515625" style="889" customWidth="1"/>
    <col min="5132" max="5132" width="14.7109375" style="889" customWidth="1"/>
    <col min="5133" max="5135" width="12.28515625" style="889" customWidth="1"/>
    <col min="5136" max="5136" width="14.7109375" style="889" customWidth="1"/>
    <col min="5137" max="5138" width="12.28515625" style="889" customWidth="1"/>
    <col min="5139" max="5139" width="14.7109375" style="889" customWidth="1"/>
    <col min="5140" max="5376" width="9.140625" style="889"/>
    <col min="5377" max="5377" width="3.7109375" style="889" customWidth="1"/>
    <col min="5378" max="5378" width="14" style="889" customWidth="1"/>
    <col min="5379" max="5379" width="8.7109375" style="889" customWidth="1"/>
    <col min="5380" max="5380" width="14.7109375" style="889" customWidth="1"/>
    <col min="5381" max="5381" width="12.85546875" style="889" customWidth="1"/>
    <col min="5382" max="5387" width="12.28515625" style="889" customWidth="1"/>
    <col min="5388" max="5388" width="14.7109375" style="889" customWidth="1"/>
    <col min="5389" max="5391" width="12.28515625" style="889" customWidth="1"/>
    <col min="5392" max="5392" width="14.7109375" style="889" customWidth="1"/>
    <col min="5393" max="5394" width="12.28515625" style="889" customWidth="1"/>
    <col min="5395" max="5395" width="14.7109375" style="889" customWidth="1"/>
    <col min="5396" max="5632" width="9.140625" style="889"/>
    <col min="5633" max="5633" width="3.7109375" style="889" customWidth="1"/>
    <col min="5634" max="5634" width="14" style="889" customWidth="1"/>
    <col min="5635" max="5635" width="8.7109375" style="889" customWidth="1"/>
    <col min="5636" max="5636" width="14.7109375" style="889" customWidth="1"/>
    <col min="5637" max="5637" width="12.85546875" style="889" customWidth="1"/>
    <col min="5638" max="5643" width="12.28515625" style="889" customWidth="1"/>
    <col min="5644" max="5644" width="14.7109375" style="889" customWidth="1"/>
    <col min="5645" max="5647" width="12.28515625" style="889" customWidth="1"/>
    <col min="5648" max="5648" width="14.7109375" style="889" customWidth="1"/>
    <col min="5649" max="5650" width="12.28515625" style="889" customWidth="1"/>
    <col min="5651" max="5651" width="14.7109375" style="889" customWidth="1"/>
    <col min="5652" max="5888" width="9.140625" style="889"/>
    <col min="5889" max="5889" width="3.7109375" style="889" customWidth="1"/>
    <col min="5890" max="5890" width="14" style="889" customWidth="1"/>
    <col min="5891" max="5891" width="8.7109375" style="889" customWidth="1"/>
    <col min="5892" max="5892" width="14.7109375" style="889" customWidth="1"/>
    <col min="5893" max="5893" width="12.85546875" style="889" customWidth="1"/>
    <col min="5894" max="5899" width="12.28515625" style="889" customWidth="1"/>
    <col min="5900" max="5900" width="14.7109375" style="889" customWidth="1"/>
    <col min="5901" max="5903" width="12.28515625" style="889" customWidth="1"/>
    <col min="5904" max="5904" width="14.7109375" style="889" customWidth="1"/>
    <col min="5905" max="5906" width="12.28515625" style="889" customWidth="1"/>
    <col min="5907" max="5907" width="14.7109375" style="889" customWidth="1"/>
    <col min="5908" max="6144" width="9.140625" style="889"/>
    <col min="6145" max="6145" width="3.7109375" style="889" customWidth="1"/>
    <col min="6146" max="6146" width="14" style="889" customWidth="1"/>
    <col min="6147" max="6147" width="8.7109375" style="889" customWidth="1"/>
    <col min="6148" max="6148" width="14.7109375" style="889" customWidth="1"/>
    <col min="6149" max="6149" width="12.85546875" style="889" customWidth="1"/>
    <col min="6150" max="6155" width="12.28515625" style="889" customWidth="1"/>
    <col min="6156" max="6156" width="14.7109375" style="889" customWidth="1"/>
    <col min="6157" max="6159" width="12.28515625" style="889" customWidth="1"/>
    <col min="6160" max="6160" width="14.7109375" style="889" customWidth="1"/>
    <col min="6161" max="6162" width="12.28515625" style="889" customWidth="1"/>
    <col min="6163" max="6163" width="14.7109375" style="889" customWidth="1"/>
    <col min="6164" max="6400" width="9.140625" style="889"/>
    <col min="6401" max="6401" width="3.7109375" style="889" customWidth="1"/>
    <col min="6402" max="6402" width="14" style="889" customWidth="1"/>
    <col min="6403" max="6403" width="8.7109375" style="889" customWidth="1"/>
    <col min="6404" max="6404" width="14.7109375" style="889" customWidth="1"/>
    <col min="6405" max="6405" width="12.85546875" style="889" customWidth="1"/>
    <col min="6406" max="6411" width="12.28515625" style="889" customWidth="1"/>
    <col min="6412" max="6412" width="14.7109375" style="889" customWidth="1"/>
    <col min="6413" max="6415" width="12.28515625" style="889" customWidth="1"/>
    <col min="6416" max="6416" width="14.7109375" style="889" customWidth="1"/>
    <col min="6417" max="6418" width="12.28515625" style="889" customWidth="1"/>
    <col min="6419" max="6419" width="14.7109375" style="889" customWidth="1"/>
    <col min="6420" max="6656" width="9.140625" style="889"/>
    <col min="6657" max="6657" width="3.7109375" style="889" customWidth="1"/>
    <col min="6658" max="6658" width="14" style="889" customWidth="1"/>
    <col min="6659" max="6659" width="8.7109375" style="889" customWidth="1"/>
    <col min="6660" max="6660" width="14.7109375" style="889" customWidth="1"/>
    <col min="6661" max="6661" width="12.85546875" style="889" customWidth="1"/>
    <col min="6662" max="6667" width="12.28515625" style="889" customWidth="1"/>
    <col min="6668" max="6668" width="14.7109375" style="889" customWidth="1"/>
    <col min="6669" max="6671" width="12.28515625" style="889" customWidth="1"/>
    <col min="6672" max="6672" width="14.7109375" style="889" customWidth="1"/>
    <col min="6673" max="6674" width="12.28515625" style="889" customWidth="1"/>
    <col min="6675" max="6675" width="14.7109375" style="889" customWidth="1"/>
    <col min="6676" max="6912" width="9.140625" style="889"/>
    <col min="6913" max="6913" width="3.7109375" style="889" customWidth="1"/>
    <col min="6914" max="6914" width="14" style="889" customWidth="1"/>
    <col min="6915" max="6915" width="8.7109375" style="889" customWidth="1"/>
    <col min="6916" max="6916" width="14.7109375" style="889" customWidth="1"/>
    <col min="6917" max="6917" width="12.85546875" style="889" customWidth="1"/>
    <col min="6918" max="6923" width="12.28515625" style="889" customWidth="1"/>
    <col min="6924" max="6924" width="14.7109375" style="889" customWidth="1"/>
    <col min="6925" max="6927" width="12.28515625" style="889" customWidth="1"/>
    <col min="6928" max="6928" width="14.7109375" style="889" customWidth="1"/>
    <col min="6929" max="6930" width="12.28515625" style="889" customWidth="1"/>
    <col min="6931" max="6931" width="14.7109375" style="889" customWidth="1"/>
    <col min="6932" max="7168" width="9.140625" style="889"/>
    <col min="7169" max="7169" width="3.7109375" style="889" customWidth="1"/>
    <col min="7170" max="7170" width="14" style="889" customWidth="1"/>
    <col min="7171" max="7171" width="8.7109375" style="889" customWidth="1"/>
    <col min="7172" max="7172" width="14.7109375" style="889" customWidth="1"/>
    <col min="7173" max="7173" width="12.85546875" style="889" customWidth="1"/>
    <col min="7174" max="7179" width="12.28515625" style="889" customWidth="1"/>
    <col min="7180" max="7180" width="14.7109375" style="889" customWidth="1"/>
    <col min="7181" max="7183" width="12.28515625" style="889" customWidth="1"/>
    <col min="7184" max="7184" width="14.7109375" style="889" customWidth="1"/>
    <col min="7185" max="7186" width="12.28515625" style="889" customWidth="1"/>
    <col min="7187" max="7187" width="14.7109375" style="889" customWidth="1"/>
    <col min="7188" max="7424" width="9.140625" style="889"/>
    <col min="7425" max="7425" width="3.7109375" style="889" customWidth="1"/>
    <col min="7426" max="7426" width="14" style="889" customWidth="1"/>
    <col min="7427" max="7427" width="8.7109375" style="889" customWidth="1"/>
    <col min="7428" max="7428" width="14.7109375" style="889" customWidth="1"/>
    <col min="7429" max="7429" width="12.85546875" style="889" customWidth="1"/>
    <col min="7430" max="7435" width="12.28515625" style="889" customWidth="1"/>
    <col min="7436" max="7436" width="14.7109375" style="889" customWidth="1"/>
    <col min="7437" max="7439" width="12.28515625" style="889" customWidth="1"/>
    <col min="7440" max="7440" width="14.7109375" style="889" customWidth="1"/>
    <col min="7441" max="7442" width="12.28515625" style="889" customWidth="1"/>
    <col min="7443" max="7443" width="14.7109375" style="889" customWidth="1"/>
    <col min="7444" max="7680" width="9.140625" style="889"/>
    <col min="7681" max="7681" width="3.7109375" style="889" customWidth="1"/>
    <col min="7682" max="7682" width="14" style="889" customWidth="1"/>
    <col min="7683" max="7683" width="8.7109375" style="889" customWidth="1"/>
    <col min="7684" max="7684" width="14.7109375" style="889" customWidth="1"/>
    <col min="7685" max="7685" width="12.85546875" style="889" customWidth="1"/>
    <col min="7686" max="7691" width="12.28515625" style="889" customWidth="1"/>
    <col min="7692" max="7692" width="14.7109375" style="889" customWidth="1"/>
    <col min="7693" max="7695" width="12.28515625" style="889" customWidth="1"/>
    <col min="7696" max="7696" width="14.7109375" style="889" customWidth="1"/>
    <col min="7697" max="7698" width="12.28515625" style="889" customWidth="1"/>
    <col min="7699" max="7699" width="14.7109375" style="889" customWidth="1"/>
    <col min="7700" max="7936" width="9.140625" style="889"/>
    <col min="7937" max="7937" width="3.7109375" style="889" customWidth="1"/>
    <col min="7938" max="7938" width="14" style="889" customWidth="1"/>
    <col min="7939" max="7939" width="8.7109375" style="889" customWidth="1"/>
    <col min="7940" max="7940" width="14.7109375" style="889" customWidth="1"/>
    <col min="7941" max="7941" width="12.85546875" style="889" customWidth="1"/>
    <col min="7942" max="7947" width="12.28515625" style="889" customWidth="1"/>
    <col min="7948" max="7948" width="14.7109375" style="889" customWidth="1"/>
    <col min="7949" max="7951" width="12.28515625" style="889" customWidth="1"/>
    <col min="7952" max="7952" width="14.7109375" style="889" customWidth="1"/>
    <col min="7953" max="7954" width="12.28515625" style="889" customWidth="1"/>
    <col min="7955" max="7955" width="14.7109375" style="889" customWidth="1"/>
    <col min="7956" max="8192" width="9.140625" style="889"/>
    <col min="8193" max="8193" width="3.7109375" style="889" customWidth="1"/>
    <col min="8194" max="8194" width="14" style="889" customWidth="1"/>
    <col min="8195" max="8195" width="8.7109375" style="889" customWidth="1"/>
    <col min="8196" max="8196" width="14.7109375" style="889" customWidth="1"/>
    <col min="8197" max="8197" width="12.85546875" style="889" customWidth="1"/>
    <col min="8198" max="8203" width="12.28515625" style="889" customWidth="1"/>
    <col min="8204" max="8204" width="14.7109375" style="889" customWidth="1"/>
    <col min="8205" max="8207" width="12.28515625" style="889" customWidth="1"/>
    <col min="8208" max="8208" width="14.7109375" style="889" customWidth="1"/>
    <col min="8209" max="8210" width="12.28515625" style="889" customWidth="1"/>
    <col min="8211" max="8211" width="14.7109375" style="889" customWidth="1"/>
    <col min="8212" max="8448" width="9.140625" style="889"/>
    <col min="8449" max="8449" width="3.7109375" style="889" customWidth="1"/>
    <col min="8450" max="8450" width="14" style="889" customWidth="1"/>
    <col min="8451" max="8451" width="8.7109375" style="889" customWidth="1"/>
    <col min="8452" max="8452" width="14.7109375" style="889" customWidth="1"/>
    <col min="8453" max="8453" width="12.85546875" style="889" customWidth="1"/>
    <col min="8454" max="8459" width="12.28515625" style="889" customWidth="1"/>
    <col min="8460" max="8460" width="14.7109375" style="889" customWidth="1"/>
    <col min="8461" max="8463" width="12.28515625" style="889" customWidth="1"/>
    <col min="8464" max="8464" width="14.7109375" style="889" customWidth="1"/>
    <col min="8465" max="8466" width="12.28515625" style="889" customWidth="1"/>
    <col min="8467" max="8467" width="14.7109375" style="889" customWidth="1"/>
    <col min="8468" max="8704" width="9.140625" style="889"/>
    <col min="8705" max="8705" width="3.7109375" style="889" customWidth="1"/>
    <col min="8706" max="8706" width="14" style="889" customWidth="1"/>
    <col min="8707" max="8707" width="8.7109375" style="889" customWidth="1"/>
    <col min="8708" max="8708" width="14.7109375" style="889" customWidth="1"/>
    <col min="8709" max="8709" width="12.85546875" style="889" customWidth="1"/>
    <col min="8710" max="8715" width="12.28515625" style="889" customWidth="1"/>
    <col min="8716" max="8716" width="14.7109375" style="889" customWidth="1"/>
    <col min="8717" max="8719" width="12.28515625" style="889" customWidth="1"/>
    <col min="8720" max="8720" width="14.7109375" style="889" customWidth="1"/>
    <col min="8721" max="8722" width="12.28515625" style="889" customWidth="1"/>
    <col min="8723" max="8723" width="14.7109375" style="889" customWidth="1"/>
    <col min="8724" max="8960" width="9.140625" style="889"/>
    <col min="8961" max="8961" width="3.7109375" style="889" customWidth="1"/>
    <col min="8962" max="8962" width="14" style="889" customWidth="1"/>
    <col min="8963" max="8963" width="8.7109375" style="889" customWidth="1"/>
    <col min="8964" max="8964" width="14.7109375" style="889" customWidth="1"/>
    <col min="8965" max="8965" width="12.85546875" style="889" customWidth="1"/>
    <col min="8966" max="8971" width="12.28515625" style="889" customWidth="1"/>
    <col min="8972" max="8972" width="14.7109375" style="889" customWidth="1"/>
    <col min="8973" max="8975" width="12.28515625" style="889" customWidth="1"/>
    <col min="8976" max="8976" width="14.7109375" style="889" customWidth="1"/>
    <col min="8977" max="8978" width="12.28515625" style="889" customWidth="1"/>
    <col min="8979" max="8979" width="14.7109375" style="889" customWidth="1"/>
    <col min="8980" max="9216" width="9.140625" style="889"/>
    <col min="9217" max="9217" width="3.7109375" style="889" customWidth="1"/>
    <col min="9218" max="9218" width="14" style="889" customWidth="1"/>
    <col min="9219" max="9219" width="8.7109375" style="889" customWidth="1"/>
    <col min="9220" max="9220" width="14.7109375" style="889" customWidth="1"/>
    <col min="9221" max="9221" width="12.85546875" style="889" customWidth="1"/>
    <col min="9222" max="9227" width="12.28515625" style="889" customWidth="1"/>
    <col min="9228" max="9228" width="14.7109375" style="889" customWidth="1"/>
    <col min="9229" max="9231" width="12.28515625" style="889" customWidth="1"/>
    <col min="9232" max="9232" width="14.7109375" style="889" customWidth="1"/>
    <col min="9233" max="9234" width="12.28515625" style="889" customWidth="1"/>
    <col min="9235" max="9235" width="14.7109375" style="889" customWidth="1"/>
    <col min="9236" max="9472" width="9.140625" style="889"/>
    <col min="9473" max="9473" width="3.7109375" style="889" customWidth="1"/>
    <col min="9474" max="9474" width="14" style="889" customWidth="1"/>
    <col min="9475" max="9475" width="8.7109375" style="889" customWidth="1"/>
    <col min="9476" max="9476" width="14.7109375" style="889" customWidth="1"/>
    <col min="9477" max="9477" width="12.85546875" style="889" customWidth="1"/>
    <col min="9478" max="9483" width="12.28515625" style="889" customWidth="1"/>
    <col min="9484" max="9484" width="14.7109375" style="889" customWidth="1"/>
    <col min="9485" max="9487" width="12.28515625" style="889" customWidth="1"/>
    <col min="9488" max="9488" width="14.7109375" style="889" customWidth="1"/>
    <col min="9489" max="9490" width="12.28515625" style="889" customWidth="1"/>
    <col min="9491" max="9491" width="14.7109375" style="889" customWidth="1"/>
    <col min="9492" max="9728" width="9.140625" style="889"/>
    <col min="9729" max="9729" width="3.7109375" style="889" customWidth="1"/>
    <col min="9730" max="9730" width="14" style="889" customWidth="1"/>
    <col min="9731" max="9731" width="8.7109375" style="889" customWidth="1"/>
    <col min="9732" max="9732" width="14.7109375" style="889" customWidth="1"/>
    <col min="9733" max="9733" width="12.85546875" style="889" customWidth="1"/>
    <col min="9734" max="9739" width="12.28515625" style="889" customWidth="1"/>
    <col min="9740" max="9740" width="14.7109375" style="889" customWidth="1"/>
    <col min="9741" max="9743" width="12.28515625" style="889" customWidth="1"/>
    <col min="9744" max="9744" width="14.7109375" style="889" customWidth="1"/>
    <col min="9745" max="9746" width="12.28515625" style="889" customWidth="1"/>
    <col min="9747" max="9747" width="14.7109375" style="889" customWidth="1"/>
    <col min="9748" max="9984" width="9.140625" style="889"/>
    <col min="9985" max="9985" width="3.7109375" style="889" customWidth="1"/>
    <col min="9986" max="9986" width="14" style="889" customWidth="1"/>
    <col min="9987" max="9987" width="8.7109375" style="889" customWidth="1"/>
    <col min="9988" max="9988" width="14.7109375" style="889" customWidth="1"/>
    <col min="9989" max="9989" width="12.85546875" style="889" customWidth="1"/>
    <col min="9990" max="9995" width="12.28515625" style="889" customWidth="1"/>
    <col min="9996" max="9996" width="14.7109375" style="889" customWidth="1"/>
    <col min="9997" max="9999" width="12.28515625" style="889" customWidth="1"/>
    <col min="10000" max="10000" width="14.7109375" style="889" customWidth="1"/>
    <col min="10001" max="10002" width="12.28515625" style="889" customWidth="1"/>
    <col min="10003" max="10003" width="14.7109375" style="889" customWidth="1"/>
    <col min="10004" max="10240" width="9.140625" style="889"/>
    <col min="10241" max="10241" width="3.7109375" style="889" customWidth="1"/>
    <col min="10242" max="10242" width="14" style="889" customWidth="1"/>
    <col min="10243" max="10243" width="8.7109375" style="889" customWidth="1"/>
    <col min="10244" max="10244" width="14.7109375" style="889" customWidth="1"/>
    <col min="10245" max="10245" width="12.85546875" style="889" customWidth="1"/>
    <col min="10246" max="10251" width="12.28515625" style="889" customWidth="1"/>
    <col min="10252" max="10252" width="14.7109375" style="889" customWidth="1"/>
    <col min="10253" max="10255" width="12.28515625" style="889" customWidth="1"/>
    <col min="10256" max="10256" width="14.7109375" style="889" customWidth="1"/>
    <col min="10257" max="10258" width="12.28515625" style="889" customWidth="1"/>
    <col min="10259" max="10259" width="14.7109375" style="889" customWidth="1"/>
    <col min="10260" max="10496" width="9.140625" style="889"/>
    <col min="10497" max="10497" width="3.7109375" style="889" customWidth="1"/>
    <col min="10498" max="10498" width="14" style="889" customWidth="1"/>
    <col min="10499" max="10499" width="8.7109375" style="889" customWidth="1"/>
    <col min="10500" max="10500" width="14.7109375" style="889" customWidth="1"/>
    <col min="10501" max="10501" width="12.85546875" style="889" customWidth="1"/>
    <col min="10502" max="10507" width="12.28515625" style="889" customWidth="1"/>
    <col min="10508" max="10508" width="14.7109375" style="889" customWidth="1"/>
    <col min="10509" max="10511" width="12.28515625" style="889" customWidth="1"/>
    <col min="10512" max="10512" width="14.7109375" style="889" customWidth="1"/>
    <col min="10513" max="10514" width="12.28515625" style="889" customWidth="1"/>
    <col min="10515" max="10515" width="14.7109375" style="889" customWidth="1"/>
    <col min="10516" max="10752" width="9.140625" style="889"/>
    <col min="10753" max="10753" width="3.7109375" style="889" customWidth="1"/>
    <col min="10754" max="10754" width="14" style="889" customWidth="1"/>
    <col min="10755" max="10755" width="8.7109375" style="889" customWidth="1"/>
    <col min="10756" max="10756" width="14.7109375" style="889" customWidth="1"/>
    <col min="10757" max="10757" width="12.85546875" style="889" customWidth="1"/>
    <col min="10758" max="10763" width="12.28515625" style="889" customWidth="1"/>
    <col min="10764" max="10764" width="14.7109375" style="889" customWidth="1"/>
    <col min="10765" max="10767" width="12.28515625" style="889" customWidth="1"/>
    <col min="10768" max="10768" width="14.7109375" style="889" customWidth="1"/>
    <col min="10769" max="10770" width="12.28515625" style="889" customWidth="1"/>
    <col min="10771" max="10771" width="14.7109375" style="889" customWidth="1"/>
    <col min="10772" max="11008" width="9.140625" style="889"/>
    <col min="11009" max="11009" width="3.7109375" style="889" customWidth="1"/>
    <col min="11010" max="11010" width="14" style="889" customWidth="1"/>
    <col min="11011" max="11011" width="8.7109375" style="889" customWidth="1"/>
    <col min="11012" max="11012" width="14.7109375" style="889" customWidth="1"/>
    <col min="11013" max="11013" width="12.85546875" style="889" customWidth="1"/>
    <col min="11014" max="11019" width="12.28515625" style="889" customWidth="1"/>
    <col min="11020" max="11020" width="14.7109375" style="889" customWidth="1"/>
    <col min="11021" max="11023" width="12.28515625" style="889" customWidth="1"/>
    <col min="11024" max="11024" width="14.7109375" style="889" customWidth="1"/>
    <col min="11025" max="11026" width="12.28515625" style="889" customWidth="1"/>
    <col min="11027" max="11027" width="14.7109375" style="889" customWidth="1"/>
    <col min="11028" max="11264" width="9.140625" style="889"/>
    <col min="11265" max="11265" width="3.7109375" style="889" customWidth="1"/>
    <col min="11266" max="11266" width="14" style="889" customWidth="1"/>
    <col min="11267" max="11267" width="8.7109375" style="889" customWidth="1"/>
    <col min="11268" max="11268" width="14.7109375" style="889" customWidth="1"/>
    <col min="11269" max="11269" width="12.85546875" style="889" customWidth="1"/>
    <col min="11270" max="11275" width="12.28515625" style="889" customWidth="1"/>
    <col min="11276" max="11276" width="14.7109375" style="889" customWidth="1"/>
    <col min="11277" max="11279" width="12.28515625" style="889" customWidth="1"/>
    <col min="11280" max="11280" width="14.7109375" style="889" customWidth="1"/>
    <col min="11281" max="11282" width="12.28515625" style="889" customWidth="1"/>
    <col min="11283" max="11283" width="14.7109375" style="889" customWidth="1"/>
    <col min="11284" max="11520" width="9.140625" style="889"/>
    <col min="11521" max="11521" width="3.7109375" style="889" customWidth="1"/>
    <col min="11522" max="11522" width="14" style="889" customWidth="1"/>
    <col min="11523" max="11523" width="8.7109375" style="889" customWidth="1"/>
    <col min="11524" max="11524" width="14.7109375" style="889" customWidth="1"/>
    <col min="11525" max="11525" width="12.85546875" style="889" customWidth="1"/>
    <col min="11526" max="11531" width="12.28515625" style="889" customWidth="1"/>
    <col min="11532" max="11532" width="14.7109375" style="889" customWidth="1"/>
    <col min="11533" max="11535" width="12.28515625" style="889" customWidth="1"/>
    <col min="11536" max="11536" width="14.7109375" style="889" customWidth="1"/>
    <col min="11537" max="11538" width="12.28515625" style="889" customWidth="1"/>
    <col min="11539" max="11539" width="14.7109375" style="889" customWidth="1"/>
    <col min="11540" max="11776" width="9.140625" style="889"/>
    <col min="11777" max="11777" width="3.7109375" style="889" customWidth="1"/>
    <col min="11778" max="11778" width="14" style="889" customWidth="1"/>
    <col min="11779" max="11779" width="8.7109375" style="889" customWidth="1"/>
    <col min="11780" max="11780" width="14.7109375" style="889" customWidth="1"/>
    <col min="11781" max="11781" width="12.85546875" style="889" customWidth="1"/>
    <col min="11782" max="11787" width="12.28515625" style="889" customWidth="1"/>
    <col min="11788" max="11788" width="14.7109375" style="889" customWidth="1"/>
    <col min="11789" max="11791" width="12.28515625" style="889" customWidth="1"/>
    <col min="11792" max="11792" width="14.7109375" style="889" customWidth="1"/>
    <col min="11793" max="11794" width="12.28515625" style="889" customWidth="1"/>
    <col min="11795" max="11795" width="14.7109375" style="889" customWidth="1"/>
    <col min="11796" max="12032" width="9.140625" style="889"/>
    <col min="12033" max="12033" width="3.7109375" style="889" customWidth="1"/>
    <col min="12034" max="12034" width="14" style="889" customWidth="1"/>
    <col min="12035" max="12035" width="8.7109375" style="889" customWidth="1"/>
    <col min="12036" max="12036" width="14.7109375" style="889" customWidth="1"/>
    <col min="12037" max="12037" width="12.85546875" style="889" customWidth="1"/>
    <col min="12038" max="12043" width="12.28515625" style="889" customWidth="1"/>
    <col min="12044" max="12044" width="14.7109375" style="889" customWidth="1"/>
    <col min="12045" max="12047" width="12.28515625" style="889" customWidth="1"/>
    <col min="12048" max="12048" width="14.7109375" style="889" customWidth="1"/>
    <col min="12049" max="12050" width="12.28515625" style="889" customWidth="1"/>
    <col min="12051" max="12051" width="14.7109375" style="889" customWidth="1"/>
    <col min="12052" max="12288" width="9.140625" style="889"/>
    <col min="12289" max="12289" width="3.7109375" style="889" customWidth="1"/>
    <col min="12290" max="12290" width="14" style="889" customWidth="1"/>
    <col min="12291" max="12291" width="8.7109375" style="889" customWidth="1"/>
    <col min="12292" max="12292" width="14.7109375" style="889" customWidth="1"/>
    <col min="12293" max="12293" width="12.85546875" style="889" customWidth="1"/>
    <col min="12294" max="12299" width="12.28515625" style="889" customWidth="1"/>
    <col min="12300" max="12300" width="14.7109375" style="889" customWidth="1"/>
    <col min="12301" max="12303" width="12.28515625" style="889" customWidth="1"/>
    <col min="12304" max="12304" width="14.7109375" style="889" customWidth="1"/>
    <col min="12305" max="12306" width="12.28515625" style="889" customWidth="1"/>
    <col min="12307" max="12307" width="14.7109375" style="889" customWidth="1"/>
    <col min="12308" max="12544" width="9.140625" style="889"/>
    <col min="12545" max="12545" width="3.7109375" style="889" customWidth="1"/>
    <col min="12546" max="12546" width="14" style="889" customWidth="1"/>
    <col min="12547" max="12547" width="8.7109375" style="889" customWidth="1"/>
    <col min="12548" max="12548" width="14.7109375" style="889" customWidth="1"/>
    <col min="12549" max="12549" width="12.85546875" style="889" customWidth="1"/>
    <col min="12550" max="12555" width="12.28515625" style="889" customWidth="1"/>
    <col min="12556" max="12556" width="14.7109375" style="889" customWidth="1"/>
    <col min="12557" max="12559" width="12.28515625" style="889" customWidth="1"/>
    <col min="12560" max="12560" width="14.7109375" style="889" customWidth="1"/>
    <col min="12561" max="12562" width="12.28515625" style="889" customWidth="1"/>
    <col min="12563" max="12563" width="14.7109375" style="889" customWidth="1"/>
    <col min="12564" max="12800" width="9.140625" style="889"/>
    <col min="12801" max="12801" width="3.7109375" style="889" customWidth="1"/>
    <col min="12802" max="12802" width="14" style="889" customWidth="1"/>
    <col min="12803" max="12803" width="8.7109375" style="889" customWidth="1"/>
    <col min="12804" max="12804" width="14.7109375" style="889" customWidth="1"/>
    <col min="12805" max="12805" width="12.85546875" style="889" customWidth="1"/>
    <col min="12806" max="12811" width="12.28515625" style="889" customWidth="1"/>
    <col min="12812" max="12812" width="14.7109375" style="889" customWidth="1"/>
    <col min="12813" max="12815" width="12.28515625" style="889" customWidth="1"/>
    <col min="12816" max="12816" width="14.7109375" style="889" customWidth="1"/>
    <col min="12817" max="12818" width="12.28515625" style="889" customWidth="1"/>
    <col min="12819" max="12819" width="14.7109375" style="889" customWidth="1"/>
    <col min="12820" max="13056" width="9.140625" style="889"/>
    <col min="13057" max="13057" width="3.7109375" style="889" customWidth="1"/>
    <col min="13058" max="13058" width="14" style="889" customWidth="1"/>
    <col min="13059" max="13059" width="8.7109375" style="889" customWidth="1"/>
    <col min="13060" max="13060" width="14.7109375" style="889" customWidth="1"/>
    <col min="13061" max="13061" width="12.85546875" style="889" customWidth="1"/>
    <col min="13062" max="13067" width="12.28515625" style="889" customWidth="1"/>
    <col min="13068" max="13068" width="14.7109375" style="889" customWidth="1"/>
    <col min="13069" max="13071" width="12.28515625" style="889" customWidth="1"/>
    <col min="13072" max="13072" width="14.7109375" style="889" customWidth="1"/>
    <col min="13073" max="13074" width="12.28515625" style="889" customWidth="1"/>
    <col min="13075" max="13075" width="14.7109375" style="889" customWidth="1"/>
    <col min="13076" max="13312" width="9.140625" style="889"/>
    <col min="13313" max="13313" width="3.7109375" style="889" customWidth="1"/>
    <col min="13314" max="13314" width="14" style="889" customWidth="1"/>
    <col min="13315" max="13315" width="8.7109375" style="889" customWidth="1"/>
    <col min="13316" max="13316" width="14.7109375" style="889" customWidth="1"/>
    <col min="13317" max="13317" width="12.85546875" style="889" customWidth="1"/>
    <col min="13318" max="13323" width="12.28515625" style="889" customWidth="1"/>
    <col min="13324" max="13324" width="14.7109375" style="889" customWidth="1"/>
    <col min="13325" max="13327" width="12.28515625" style="889" customWidth="1"/>
    <col min="13328" max="13328" width="14.7109375" style="889" customWidth="1"/>
    <col min="13329" max="13330" width="12.28515625" style="889" customWidth="1"/>
    <col min="13331" max="13331" width="14.7109375" style="889" customWidth="1"/>
    <col min="13332" max="13568" width="9.140625" style="889"/>
    <col min="13569" max="13569" width="3.7109375" style="889" customWidth="1"/>
    <col min="13570" max="13570" width="14" style="889" customWidth="1"/>
    <col min="13571" max="13571" width="8.7109375" style="889" customWidth="1"/>
    <col min="13572" max="13572" width="14.7109375" style="889" customWidth="1"/>
    <col min="13573" max="13573" width="12.85546875" style="889" customWidth="1"/>
    <col min="13574" max="13579" width="12.28515625" style="889" customWidth="1"/>
    <col min="13580" max="13580" width="14.7109375" style="889" customWidth="1"/>
    <col min="13581" max="13583" width="12.28515625" style="889" customWidth="1"/>
    <col min="13584" max="13584" width="14.7109375" style="889" customWidth="1"/>
    <col min="13585" max="13586" width="12.28515625" style="889" customWidth="1"/>
    <col min="13587" max="13587" width="14.7109375" style="889" customWidth="1"/>
    <col min="13588" max="13824" width="9.140625" style="889"/>
    <col min="13825" max="13825" width="3.7109375" style="889" customWidth="1"/>
    <col min="13826" max="13826" width="14" style="889" customWidth="1"/>
    <col min="13827" max="13827" width="8.7109375" style="889" customWidth="1"/>
    <col min="13828" max="13828" width="14.7109375" style="889" customWidth="1"/>
    <col min="13829" max="13829" width="12.85546875" style="889" customWidth="1"/>
    <col min="13830" max="13835" width="12.28515625" style="889" customWidth="1"/>
    <col min="13836" max="13836" width="14.7109375" style="889" customWidth="1"/>
    <col min="13837" max="13839" width="12.28515625" style="889" customWidth="1"/>
    <col min="13840" max="13840" width="14.7109375" style="889" customWidth="1"/>
    <col min="13841" max="13842" width="12.28515625" style="889" customWidth="1"/>
    <col min="13843" max="13843" width="14.7109375" style="889" customWidth="1"/>
    <col min="13844" max="14080" width="9.140625" style="889"/>
    <col min="14081" max="14081" width="3.7109375" style="889" customWidth="1"/>
    <col min="14082" max="14082" width="14" style="889" customWidth="1"/>
    <col min="14083" max="14083" width="8.7109375" style="889" customWidth="1"/>
    <col min="14084" max="14084" width="14.7109375" style="889" customWidth="1"/>
    <col min="14085" max="14085" width="12.85546875" style="889" customWidth="1"/>
    <col min="14086" max="14091" width="12.28515625" style="889" customWidth="1"/>
    <col min="14092" max="14092" width="14.7109375" style="889" customWidth="1"/>
    <col min="14093" max="14095" width="12.28515625" style="889" customWidth="1"/>
    <col min="14096" max="14096" width="14.7109375" style="889" customWidth="1"/>
    <col min="14097" max="14098" width="12.28515625" style="889" customWidth="1"/>
    <col min="14099" max="14099" width="14.7109375" style="889" customWidth="1"/>
    <col min="14100" max="14336" width="9.140625" style="889"/>
    <col min="14337" max="14337" width="3.7109375" style="889" customWidth="1"/>
    <col min="14338" max="14338" width="14" style="889" customWidth="1"/>
    <col min="14339" max="14339" width="8.7109375" style="889" customWidth="1"/>
    <col min="14340" max="14340" width="14.7109375" style="889" customWidth="1"/>
    <col min="14341" max="14341" width="12.85546875" style="889" customWidth="1"/>
    <col min="14342" max="14347" width="12.28515625" style="889" customWidth="1"/>
    <col min="14348" max="14348" width="14.7109375" style="889" customWidth="1"/>
    <col min="14349" max="14351" width="12.28515625" style="889" customWidth="1"/>
    <col min="14352" max="14352" width="14.7109375" style="889" customWidth="1"/>
    <col min="14353" max="14354" width="12.28515625" style="889" customWidth="1"/>
    <col min="14355" max="14355" width="14.7109375" style="889" customWidth="1"/>
    <col min="14356" max="14592" width="9.140625" style="889"/>
    <col min="14593" max="14593" width="3.7109375" style="889" customWidth="1"/>
    <col min="14594" max="14594" width="14" style="889" customWidth="1"/>
    <col min="14595" max="14595" width="8.7109375" style="889" customWidth="1"/>
    <col min="14596" max="14596" width="14.7109375" style="889" customWidth="1"/>
    <col min="14597" max="14597" width="12.85546875" style="889" customWidth="1"/>
    <col min="14598" max="14603" width="12.28515625" style="889" customWidth="1"/>
    <col min="14604" max="14604" width="14.7109375" style="889" customWidth="1"/>
    <col min="14605" max="14607" width="12.28515625" style="889" customWidth="1"/>
    <col min="14608" max="14608" width="14.7109375" style="889" customWidth="1"/>
    <col min="14609" max="14610" width="12.28515625" style="889" customWidth="1"/>
    <col min="14611" max="14611" width="14.7109375" style="889" customWidth="1"/>
    <col min="14612" max="14848" width="9.140625" style="889"/>
    <col min="14849" max="14849" width="3.7109375" style="889" customWidth="1"/>
    <col min="14850" max="14850" width="14" style="889" customWidth="1"/>
    <col min="14851" max="14851" width="8.7109375" style="889" customWidth="1"/>
    <col min="14852" max="14852" width="14.7109375" style="889" customWidth="1"/>
    <col min="14853" max="14853" width="12.85546875" style="889" customWidth="1"/>
    <col min="14854" max="14859" width="12.28515625" style="889" customWidth="1"/>
    <col min="14860" max="14860" width="14.7109375" style="889" customWidth="1"/>
    <col min="14861" max="14863" width="12.28515625" style="889" customWidth="1"/>
    <col min="14864" max="14864" width="14.7109375" style="889" customWidth="1"/>
    <col min="14865" max="14866" width="12.28515625" style="889" customWidth="1"/>
    <col min="14867" max="14867" width="14.7109375" style="889" customWidth="1"/>
    <col min="14868" max="15104" width="9.140625" style="889"/>
    <col min="15105" max="15105" width="3.7109375" style="889" customWidth="1"/>
    <col min="15106" max="15106" width="14" style="889" customWidth="1"/>
    <col min="15107" max="15107" width="8.7109375" style="889" customWidth="1"/>
    <col min="15108" max="15108" width="14.7109375" style="889" customWidth="1"/>
    <col min="15109" max="15109" width="12.85546875" style="889" customWidth="1"/>
    <col min="15110" max="15115" width="12.28515625" style="889" customWidth="1"/>
    <col min="15116" max="15116" width="14.7109375" style="889" customWidth="1"/>
    <col min="15117" max="15119" width="12.28515625" style="889" customWidth="1"/>
    <col min="15120" max="15120" width="14.7109375" style="889" customWidth="1"/>
    <col min="15121" max="15122" width="12.28515625" style="889" customWidth="1"/>
    <col min="15123" max="15123" width="14.7109375" style="889" customWidth="1"/>
    <col min="15124" max="15360" width="9.140625" style="889"/>
    <col min="15361" max="15361" width="3.7109375" style="889" customWidth="1"/>
    <col min="15362" max="15362" width="14" style="889" customWidth="1"/>
    <col min="15363" max="15363" width="8.7109375" style="889" customWidth="1"/>
    <col min="15364" max="15364" width="14.7109375" style="889" customWidth="1"/>
    <col min="15365" max="15365" width="12.85546875" style="889" customWidth="1"/>
    <col min="15366" max="15371" width="12.28515625" style="889" customWidth="1"/>
    <col min="15372" max="15372" width="14.7109375" style="889" customWidth="1"/>
    <col min="15373" max="15375" width="12.28515625" style="889" customWidth="1"/>
    <col min="15376" max="15376" width="14.7109375" style="889" customWidth="1"/>
    <col min="15377" max="15378" width="12.28515625" style="889" customWidth="1"/>
    <col min="15379" max="15379" width="14.7109375" style="889" customWidth="1"/>
    <col min="15380" max="15616" width="9.140625" style="889"/>
    <col min="15617" max="15617" width="3.7109375" style="889" customWidth="1"/>
    <col min="15618" max="15618" width="14" style="889" customWidth="1"/>
    <col min="15619" max="15619" width="8.7109375" style="889" customWidth="1"/>
    <col min="15620" max="15620" width="14.7109375" style="889" customWidth="1"/>
    <col min="15621" max="15621" width="12.85546875" style="889" customWidth="1"/>
    <col min="15622" max="15627" width="12.28515625" style="889" customWidth="1"/>
    <col min="15628" max="15628" width="14.7109375" style="889" customWidth="1"/>
    <col min="15629" max="15631" width="12.28515625" style="889" customWidth="1"/>
    <col min="15632" max="15632" width="14.7109375" style="889" customWidth="1"/>
    <col min="15633" max="15634" width="12.28515625" style="889" customWidth="1"/>
    <col min="15635" max="15635" width="14.7109375" style="889" customWidth="1"/>
    <col min="15636" max="15872" width="9.140625" style="889"/>
    <col min="15873" max="15873" width="3.7109375" style="889" customWidth="1"/>
    <col min="15874" max="15874" width="14" style="889" customWidth="1"/>
    <col min="15875" max="15875" width="8.7109375" style="889" customWidth="1"/>
    <col min="15876" max="15876" width="14.7109375" style="889" customWidth="1"/>
    <col min="15877" max="15877" width="12.85546875" style="889" customWidth="1"/>
    <col min="15878" max="15883" width="12.28515625" style="889" customWidth="1"/>
    <col min="15884" max="15884" width="14.7109375" style="889" customWidth="1"/>
    <col min="15885" max="15887" width="12.28515625" style="889" customWidth="1"/>
    <col min="15888" max="15888" width="14.7109375" style="889" customWidth="1"/>
    <col min="15889" max="15890" width="12.28515625" style="889" customWidth="1"/>
    <col min="15891" max="15891" width="14.7109375" style="889" customWidth="1"/>
    <col min="15892" max="16128" width="9.140625" style="889"/>
    <col min="16129" max="16129" width="3.7109375" style="889" customWidth="1"/>
    <col min="16130" max="16130" width="14" style="889" customWidth="1"/>
    <col min="16131" max="16131" width="8.7109375" style="889" customWidth="1"/>
    <col min="16132" max="16132" width="14.7109375" style="889" customWidth="1"/>
    <col min="16133" max="16133" width="12.85546875" style="889" customWidth="1"/>
    <col min="16134" max="16139" width="12.28515625" style="889" customWidth="1"/>
    <col min="16140" max="16140" width="14.7109375" style="889" customWidth="1"/>
    <col min="16141" max="16143" width="12.28515625" style="889" customWidth="1"/>
    <col min="16144" max="16144" width="14.7109375" style="889" customWidth="1"/>
    <col min="16145" max="16146" width="12.28515625" style="889" customWidth="1"/>
    <col min="16147" max="16147" width="14.7109375" style="889" customWidth="1"/>
    <col min="16148" max="16384" width="9.140625" style="889"/>
  </cols>
  <sheetData>
    <row r="1" spans="1:19">
      <c r="Q1" s="889" t="s">
        <v>980</v>
      </c>
    </row>
    <row r="2" spans="1:19" ht="20.100000000000001" customHeight="1">
      <c r="A2" s="1528" t="s">
        <v>981</v>
      </c>
      <c r="B2" s="1535"/>
      <c r="C2" s="1535"/>
      <c r="D2" s="1535"/>
      <c r="E2" s="1535"/>
      <c r="F2" s="1535"/>
      <c r="G2" s="1535"/>
      <c r="H2" s="1535"/>
      <c r="I2" s="1535"/>
      <c r="J2" s="1535"/>
      <c r="K2" s="1535"/>
      <c r="L2" s="1535"/>
      <c r="M2" s="1535"/>
      <c r="N2" s="1535"/>
      <c r="O2" s="1535"/>
      <c r="P2" s="1535"/>
      <c r="Q2" s="1535"/>
      <c r="R2" s="1535"/>
      <c r="S2" s="1535"/>
    </row>
    <row r="3" spans="1:19" ht="20.100000000000001" customHeight="1">
      <c r="A3" s="1536"/>
      <c r="B3" s="1536"/>
      <c r="C3" s="1536"/>
      <c r="D3" s="1536"/>
      <c r="E3" s="1536"/>
      <c r="F3" s="1536"/>
      <c r="G3" s="1536"/>
      <c r="H3" s="1536"/>
      <c r="I3" s="1536"/>
      <c r="J3" s="1536"/>
      <c r="K3" s="1536"/>
      <c r="L3" s="1536"/>
      <c r="M3" s="1536"/>
      <c r="N3" s="1536"/>
      <c r="O3" s="1536"/>
      <c r="P3" s="1536"/>
      <c r="Q3" s="1536"/>
      <c r="R3" s="1536"/>
      <c r="S3" s="1536"/>
    </row>
    <row r="4" spans="1:19">
      <c r="A4" s="1537" t="s">
        <v>5</v>
      </c>
      <c r="B4" s="1537"/>
      <c r="C4" s="1537"/>
      <c r="D4" s="1537"/>
      <c r="E4" s="1537"/>
      <c r="F4" s="1537"/>
      <c r="G4" s="1537"/>
      <c r="H4" s="1537"/>
      <c r="I4" s="1537"/>
      <c r="J4" s="1537"/>
      <c r="K4" s="1537"/>
      <c r="L4" s="1537"/>
      <c r="M4" s="1537"/>
      <c r="N4" s="1537"/>
      <c r="O4" s="1537"/>
      <c r="P4" s="1537"/>
      <c r="Q4" s="1537"/>
      <c r="R4" s="1537"/>
      <c r="S4" s="1537"/>
    </row>
    <row r="5" spans="1:19">
      <c r="S5" s="833" t="s">
        <v>938</v>
      </c>
    </row>
    <row r="6" spans="1:19" ht="15">
      <c r="A6" s="890" t="s">
        <v>982</v>
      </c>
    </row>
    <row r="8" spans="1:19" ht="12.75" customHeight="1">
      <c r="A8" s="1533" t="s">
        <v>939</v>
      </c>
      <c r="B8" s="1533" t="s">
        <v>940</v>
      </c>
      <c r="C8" s="1533" t="s">
        <v>983</v>
      </c>
      <c r="D8" s="1533" t="s">
        <v>942</v>
      </c>
      <c r="E8" s="891" t="s">
        <v>115</v>
      </c>
      <c r="F8" s="892"/>
      <c r="G8" s="892"/>
      <c r="H8" s="892"/>
      <c r="I8" s="892"/>
      <c r="J8" s="892"/>
      <c r="K8" s="893"/>
      <c r="L8" s="1533" t="s">
        <v>984</v>
      </c>
      <c r="M8" s="891" t="s">
        <v>115</v>
      </c>
      <c r="N8" s="892"/>
      <c r="O8" s="892"/>
      <c r="P8" s="1533" t="s">
        <v>985</v>
      </c>
      <c r="Q8" s="891" t="s">
        <v>115</v>
      </c>
      <c r="R8" s="892"/>
      <c r="S8" s="1533" t="s">
        <v>986</v>
      </c>
    </row>
    <row r="9" spans="1:19" ht="38.25" customHeight="1">
      <c r="A9" s="1534"/>
      <c r="B9" s="1534"/>
      <c r="C9" s="1534"/>
      <c r="D9" s="1534"/>
      <c r="E9" s="894" t="s">
        <v>987</v>
      </c>
      <c r="F9" s="894" t="s">
        <v>988</v>
      </c>
      <c r="G9" s="894" t="s">
        <v>989</v>
      </c>
      <c r="H9" s="894" t="s">
        <v>990</v>
      </c>
      <c r="I9" s="894" t="s">
        <v>991</v>
      </c>
      <c r="J9" s="894" t="s">
        <v>992</v>
      </c>
      <c r="K9" s="895" t="s">
        <v>993</v>
      </c>
      <c r="L9" s="1534"/>
      <c r="M9" s="894" t="s">
        <v>461</v>
      </c>
      <c r="N9" s="894" t="s">
        <v>459</v>
      </c>
      <c r="O9" s="894" t="s">
        <v>994</v>
      </c>
      <c r="P9" s="1534"/>
      <c r="Q9" s="894" t="s">
        <v>995</v>
      </c>
      <c r="R9" s="894" t="s">
        <v>996</v>
      </c>
      <c r="S9" s="1534"/>
    </row>
    <row r="10" spans="1:19">
      <c r="A10" s="896">
        <v>1</v>
      </c>
      <c r="B10" s="896">
        <v>2</v>
      </c>
      <c r="C10" s="896">
        <v>3</v>
      </c>
      <c r="D10" s="896">
        <v>4</v>
      </c>
      <c r="E10" s="896">
        <v>5</v>
      </c>
      <c r="F10" s="896">
        <v>6</v>
      </c>
      <c r="G10" s="896">
        <v>7</v>
      </c>
      <c r="H10" s="896">
        <v>8</v>
      </c>
      <c r="I10" s="896">
        <v>9</v>
      </c>
      <c r="J10" s="896">
        <v>10</v>
      </c>
      <c r="K10" s="896">
        <v>11</v>
      </c>
      <c r="L10" s="896">
        <v>12</v>
      </c>
      <c r="M10" s="896">
        <v>13</v>
      </c>
      <c r="N10" s="896">
        <v>14</v>
      </c>
      <c r="O10" s="896">
        <v>15</v>
      </c>
      <c r="P10" s="896">
        <v>16</v>
      </c>
      <c r="Q10" s="896">
        <v>17</v>
      </c>
      <c r="R10" s="896">
        <v>18</v>
      </c>
      <c r="S10" s="896">
        <v>19</v>
      </c>
    </row>
    <row r="11" spans="1:19" s="829" customFormat="1" ht="13.5" customHeight="1">
      <c r="A11" s="845" t="s">
        <v>1</v>
      </c>
      <c r="B11" s="849" t="s">
        <v>997</v>
      </c>
      <c r="C11" s="897"/>
      <c r="D11" s="898">
        <f>SUM(E11:K11)</f>
        <v>0</v>
      </c>
      <c r="E11" s="898"/>
      <c r="F11" s="898"/>
      <c r="G11" s="898"/>
      <c r="H11" s="898"/>
      <c r="I11" s="898"/>
      <c r="J11" s="898"/>
      <c r="K11" s="898"/>
      <c r="L11" s="898">
        <f>SUM(M11:O11)</f>
        <v>0</v>
      </c>
      <c r="M11" s="898"/>
      <c r="N11" s="898"/>
      <c r="O11" s="898"/>
      <c r="P11" s="898">
        <f>SUM(Q11:R11)</f>
        <v>0</v>
      </c>
      <c r="Q11" s="898"/>
      <c r="R11" s="898"/>
      <c r="S11" s="898">
        <f>D11+L11+P11</f>
        <v>0</v>
      </c>
    </row>
    <row r="12" spans="1:19" s="829" customFormat="1" ht="13.5" customHeight="1">
      <c r="A12" s="845" t="s">
        <v>2</v>
      </c>
      <c r="B12" s="849" t="s">
        <v>998</v>
      </c>
      <c r="C12" s="897"/>
      <c r="D12" s="898">
        <f t="shared" ref="D12:D22" si="0">SUM(E12:K12)</f>
        <v>0</v>
      </c>
      <c r="E12" s="898"/>
      <c r="F12" s="898"/>
      <c r="G12" s="898"/>
      <c r="H12" s="898"/>
      <c r="I12" s="898"/>
      <c r="J12" s="898"/>
      <c r="K12" s="898"/>
      <c r="L12" s="898">
        <f t="shared" ref="L12:L22" si="1">SUM(M12:O12)</f>
        <v>0</v>
      </c>
      <c r="M12" s="898"/>
      <c r="N12" s="898"/>
      <c r="O12" s="898"/>
      <c r="P12" s="898">
        <f t="shared" ref="P12:P22" si="2">SUM(Q12:R12)</f>
        <v>0</v>
      </c>
      <c r="Q12" s="898"/>
      <c r="R12" s="898"/>
      <c r="S12" s="898">
        <f t="shared" ref="S12:S22" si="3">D12+L12+P12</f>
        <v>0</v>
      </c>
    </row>
    <row r="13" spans="1:19" s="829" customFormat="1" ht="13.5" customHeight="1">
      <c r="A13" s="845" t="s">
        <v>4</v>
      </c>
      <c r="B13" s="849" t="s">
        <v>999</v>
      </c>
      <c r="C13" s="897"/>
      <c r="D13" s="898">
        <f t="shared" si="0"/>
        <v>0</v>
      </c>
      <c r="E13" s="898"/>
      <c r="F13" s="898"/>
      <c r="G13" s="898"/>
      <c r="H13" s="898"/>
      <c r="I13" s="898"/>
      <c r="J13" s="898"/>
      <c r="K13" s="898"/>
      <c r="L13" s="898">
        <f t="shared" si="1"/>
        <v>0</v>
      </c>
      <c r="M13" s="898"/>
      <c r="N13" s="898"/>
      <c r="O13" s="898"/>
      <c r="P13" s="898">
        <f t="shared" si="2"/>
        <v>0</v>
      </c>
      <c r="Q13" s="898"/>
      <c r="R13" s="898"/>
      <c r="S13" s="898">
        <f t="shared" si="3"/>
        <v>0</v>
      </c>
    </row>
    <row r="14" spans="1:19" s="829" customFormat="1" ht="13.5" customHeight="1">
      <c r="A14" s="845" t="s">
        <v>8</v>
      </c>
      <c r="B14" s="849" t="s">
        <v>1000</v>
      </c>
      <c r="C14" s="897"/>
      <c r="D14" s="898">
        <f t="shared" si="0"/>
        <v>0</v>
      </c>
      <c r="E14" s="898"/>
      <c r="F14" s="898"/>
      <c r="G14" s="898"/>
      <c r="H14" s="898"/>
      <c r="I14" s="898"/>
      <c r="J14" s="898"/>
      <c r="K14" s="898"/>
      <c r="L14" s="898">
        <f t="shared" si="1"/>
        <v>0</v>
      </c>
      <c r="M14" s="898"/>
      <c r="N14" s="898"/>
      <c r="O14" s="898"/>
      <c r="P14" s="898">
        <f t="shared" si="2"/>
        <v>0</v>
      </c>
      <c r="Q14" s="898"/>
      <c r="R14" s="898"/>
      <c r="S14" s="898">
        <f t="shared" si="3"/>
        <v>0</v>
      </c>
    </row>
    <row r="15" spans="1:19" s="829" customFormat="1" ht="13.5" customHeight="1">
      <c r="A15" s="845" t="s">
        <v>291</v>
      </c>
      <c r="B15" s="849" t="s">
        <v>1001</v>
      </c>
      <c r="C15" s="897"/>
      <c r="D15" s="898">
        <f t="shared" si="0"/>
        <v>0</v>
      </c>
      <c r="E15" s="898"/>
      <c r="F15" s="898"/>
      <c r="G15" s="898"/>
      <c r="H15" s="898"/>
      <c r="I15" s="898"/>
      <c r="J15" s="898"/>
      <c r="K15" s="898"/>
      <c r="L15" s="898">
        <f t="shared" si="1"/>
        <v>0</v>
      </c>
      <c r="M15" s="898"/>
      <c r="N15" s="898"/>
      <c r="O15" s="898"/>
      <c r="P15" s="898">
        <f t="shared" si="2"/>
        <v>0</v>
      </c>
      <c r="Q15" s="898"/>
      <c r="R15" s="898"/>
      <c r="S15" s="898">
        <f t="shared" si="3"/>
        <v>0</v>
      </c>
    </row>
    <row r="16" spans="1:19" s="829" customFormat="1" ht="13.5" customHeight="1">
      <c r="A16" s="845" t="s">
        <v>292</v>
      </c>
      <c r="B16" s="849" t="s">
        <v>1002</v>
      </c>
      <c r="C16" s="897"/>
      <c r="D16" s="898">
        <f t="shared" si="0"/>
        <v>0</v>
      </c>
      <c r="E16" s="898"/>
      <c r="F16" s="898"/>
      <c r="G16" s="898"/>
      <c r="H16" s="898"/>
      <c r="I16" s="898"/>
      <c r="J16" s="898"/>
      <c r="K16" s="898"/>
      <c r="L16" s="898">
        <f t="shared" si="1"/>
        <v>0</v>
      </c>
      <c r="M16" s="898"/>
      <c r="N16" s="898"/>
      <c r="O16" s="898"/>
      <c r="P16" s="898">
        <f t="shared" si="2"/>
        <v>0</v>
      </c>
      <c r="Q16" s="898"/>
      <c r="R16" s="898"/>
      <c r="S16" s="898">
        <f t="shared" si="3"/>
        <v>0</v>
      </c>
    </row>
    <row r="17" spans="1:19" s="829" customFormat="1" ht="13.5" customHeight="1">
      <c r="A17" s="845" t="s">
        <v>339</v>
      </c>
      <c r="B17" s="849" t="s">
        <v>1003</v>
      </c>
      <c r="C17" s="897"/>
      <c r="D17" s="898">
        <f t="shared" si="0"/>
        <v>0</v>
      </c>
      <c r="E17" s="898"/>
      <c r="F17" s="898"/>
      <c r="G17" s="898"/>
      <c r="H17" s="898"/>
      <c r="I17" s="898"/>
      <c r="J17" s="898"/>
      <c r="K17" s="898"/>
      <c r="L17" s="898">
        <f t="shared" si="1"/>
        <v>0</v>
      </c>
      <c r="M17" s="898"/>
      <c r="N17" s="898"/>
      <c r="O17" s="898"/>
      <c r="P17" s="898">
        <f t="shared" si="2"/>
        <v>0</v>
      </c>
      <c r="Q17" s="898"/>
      <c r="R17" s="898"/>
      <c r="S17" s="898">
        <f t="shared" si="3"/>
        <v>0</v>
      </c>
    </row>
    <row r="18" spans="1:19" s="829" customFormat="1" ht="13.5" customHeight="1">
      <c r="A18" s="845" t="s">
        <v>340</v>
      </c>
      <c r="B18" s="849" t="s">
        <v>1004</v>
      </c>
      <c r="C18" s="897"/>
      <c r="D18" s="898">
        <f t="shared" si="0"/>
        <v>0</v>
      </c>
      <c r="E18" s="898"/>
      <c r="F18" s="898"/>
      <c r="G18" s="898"/>
      <c r="H18" s="898"/>
      <c r="I18" s="898"/>
      <c r="J18" s="898"/>
      <c r="K18" s="898"/>
      <c r="L18" s="898">
        <f t="shared" si="1"/>
        <v>0</v>
      </c>
      <c r="M18" s="898"/>
      <c r="N18" s="898"/>
      <c r="O18" s="898"/>
      <c r="P18" s="898">
        <f t="shared" si="2"/>
        <v>0</v>
      </c>
      <c r="Q18" s="898"/>
      <c r="R18" s="898"/>
      <c r="S18" s="898">
        <f t="shared" si="3"/>
        <v>0</v>
      </c>
    </row>
    <row r="19" spans="1:19" s="829" customFormat="1" ht="13.5" customHeight="1">
      <c r="A19" s="845" t="s">
        <v>477</v>
      </c>
      <c r="B19" s="849" t="s">
        <v>1005</v>
      </c>
      <c r="C19" s="897"/>
      <c r="D19" s="898">
        <f t="shared" si="0"/>
        <v>0</v>
      </c>
      <c r="E19" s="898"/>
      <c r="F19" s="898"/>
      <c r="G19" s="898"/>
      <c r="H19" s="898"/>
      <c r="I19" s="898"/>
      <c r="J19" s="898"/>
      <c r="K19" s="898"/>
      <c r="L19" s="898">
        <f t="shared" si="1"/>
        <v>0</v>
      </c>
      <c r="M19" s="898"/>
      <c r="N19" s="898"/>
      <c r="O19" s="898"/>
      <c r="P19" s="898">
        <f t="shared" si="2"/>
        <v>0</v>
      </c>
      <c r="Q19" s="898"/>
      <c r="R19" s="898"/>
      <c r="S19" s="898">
        <f t="shared" si="3"/>
        <v>0</v>
      </c>
    </row>
    <row r="20" spans="1:19" s="829" customFormat="1" ht="13.5" customHeight="1">
      <c r="A20" s="845" t="s">
        <v>483</v>
      </c>
      <c r="B20" s="849" t="s">
        <v>1006</v>
      </c>
      <c r="C20" s="897"/>
      <c r="D20" s="898">
        <f t="shared" si="0"/>
        <v>0</v>
      </c>
      <c r="E20" s="898"/>
      <c r="F20" s="898"/>
      <c r="G20" s="898"/>
      <c r="H20" s="898"/>
      <c r="I20" s="898"/>
      <c r="J20" s="898"/>
      <c r="K20" s="898"/>
      <c r="L20" s="898">
        <f t="shared" si="1"/>
        <v>0</v>
      </c>
      <c r="M20" s="898"/>
      <c r="N20" s="898"/>
      <c r="O20" s="898"/>
      <c r="P20" s="898">
        <f t="shared" si="2"/>
        <v>0</v>
      </c>
      <c r="Q20" s="898"/>
      <c r="R20" s="898"/>
      <c r="S20" s="898">
        <f t="shared" si="3"/>
        <v>0</v>
      </c>
    </row>
    <row r="21" spans="1:19" s="829" customFormat="1" ht="13.5" customHeight="1">
      <c r="A21" s="845" t="s">
        <v>491</v>
      </c>
      <c r="B21" s="849" t="s">
        <v>1007</v>
      </c>
      <c r="C21" s="897"/>
      <c r="D21" s="898">
        <f t="shared" si="0"/>
        <v>0</v>
      </c>
      <c r="E21" s="898"/>
      <c r="F21" s="898"/>
      <c r="G21" s="898"/>
      <c r="H21" s="898"/>
      <c r="I21" s="898"/>
      <c r="J21" s="898"/>
      <c r="K21" s="898"/>
      <c r="L21" s="898">
        <f t="shared" si="1"/>
        <v>0</v>
      </c>
      <c r="M21" s="898"/>
      <c r="N21" s="898"/>
      <c r="O21" s="898"/>
      <c r="P21" s="898">
        <f t="shared" si="2"/>
        <v>0</v>
      </c>
      <c r="Q21" s="898"/>
      <c r="R21" s="898"/>
      <c r="S21" s="898">
        <f t="shared" si="3"/>
        <v>0</v>
      </c>
    </row>
    <row r="22" spans="1:19" s="829" customFormat="1" ht="13.5" customHeight="1">
      <c r="A22" s="845" t="s">
        <v>781</v>
      </c>
      <c r="B22" s="849" t="s">
        <v>1008</v>
      </c>
      <c r="C22" s="897"/>
      <c r="D22" s="898">
        <f t="shared" si="0"/>
        <v>0</v>
      </c>
      <c r="E22" s="898"/>
      <c r="F22" s="898"/>
      <c r="G22" s="898"/>
      <c r="H22" s="898"/>
      <c r="I22" s="898"/>
      <c r="J22" s="898"/>
      <c r="K22" s="898"/>
      <c r="L22" s="898">
        <f t="shared" si="1"/>
        <v>0</v>
      </c>
      <c r="M22" s="898"/>
      <c r="N22" s="898"/>
      <c r="O22" s="898"/>
      <c r="P22" s="898">
        <f t="shared" si="2"/>
        <v>0</v>
      </c>
      <c r="Q22" s="898"/>
      <c r="R22" s="898"/>
      <c r="S22" s="898">
        <f t="shared" si="3"/>
        <v>0</v>
      </c>
    </row>
    <row r="23" spans="1:19" s="830" customFormat="1" ht="13.5" customHeight="1">
      <c r="A23" s="899"/>
      <c r="B23" s="899" t="s">
        <v>27</v>
      </c>
      <c r="C23" s="900">
        <f>SUM(C11:C22)/12</f>
        <v>0</v>
      </c>
      <c r="D23" s="901">
        <f>SUM(D11:D22)</f>
        <v>0</v>
      </c>
      <c r="E23" s="901">
        <f t="shared" ref="E23:S23" si="4">SUM(E11:E22)</f>
        <v>0</v>
      </c>
      <c r="F23" s="901">
        <f t="shared" si="4"/>
        <v>0</v>
      </c>
      <c r="G23" s="901">
        <f t="shared" si="4"/>
        <v>0</v>
      </c>
      <c r="H23" s="901">
        <f t="shared" si="4"/>
        <v>0</v>
      </c>
      <c r="I23" s="901">
        <f t="shared" si="4"/>
        <v>0</v>
      </c>
      <c r="J23" s="901">
        <f t="shared" si="4"/>
        <v>0</v>
      </c>
      <c r="K23" s="901">
        <f t="shared" si="4"/>
        <v>0</v>
      </c>
      <c r="L23" s="901">
        <f t="shared" si="4"/>
        <v>0</v>
      </c>
      <c r="M23" s="901">
        <f t="shared" si="4"/>
        <v>0</v>
      </c>
      <c r="N23" s="901">
        <f t="shared" si="4"/>
        <v>0</v>
      </c>
      <c r="O23" s="901">
        <f t="shared" si="4"/>
        <v>0</v>
      </c>
      <c r="P23" s="901">
        <f t="shared" si="4"/>
        <v>0</v>
      </c>
      <c r="Q23" s="901">
        <f t="shared" si="4"/>
        <v>0</v>
      </c>
      <c r="R23" s="901">
        <f t="shared" si="4"/>
        <v>0</v>
      </c>
      <c r="S23" s="901">
        <f t="shared" si="4"/>
        <v>0</v>
      </c>
    </row>
    <row r="24" spans="1:19">
      <c r="C24" s="902" t="s">
        <v>1009</v>
      </c>
      <c r="D24" s="903">
        <f>E23+F23+G23+H23+I23+J23+K23</f>
        <v>0</v>
      </c>
      <c r="L24" s="903">
        <f>M23+N23+O23</f>
        <v>0</v>
      </c>
      <c r="P24" s="903">
        <f>Q23+R23</f>
        <v>0</v>
      </c>
      <c r="S24" s="903">
        <f>L23+D23+P23</f>
        <v>0</v>
      </c>
    </row>
    <row r="25" spans="1:19" ht="15">
      <c r="A25" s="889" t="s">
        <v>79</v>
      </c>
      <c r="B25" s="904" t="s">
        <v>1010</v>
      </c>
      <c r="C25" s="905"/>
      <c r="D25" s="906"/>
      <c r="E25" s="906"/>
      <c r="F25" s="906"/>
      <c r="G25" s="906"/>
      <c r="H25" s="906"/>
      <c r="I25" s="906"/>
      <c r="J25" s="906"/>
      <c r="K25" s="906"/>
      <c r="L25" s="906"/>
    </row>
    <row r="26" spans="1:19">
      <c r="A26" s="889" t="s">
        <v>1011</v>
      </c>
      <c r="B26" s="904" t="s">
        <v>1012</v>
      </c>
    </row>
    <row r="27" spans="1:19" ht="15">
      <c r="A27" s="889" t="s">
        <v>1013</v>
      </c>
      <c r="B27" s="904" t="s">
        <v>1014</v>
      </c>
      <c r="C27" s="905"/>
      <c r="D27" s="906"/>
      <c r="E27" s="906"/>
      <c r="F27" s="906"/>
      <c r="G27" s="906"/>
    </row>
    <row r="28" spans="1:19" ht="15">
      <c r="A28" s="890" t="s">
        <v>1015</v>
      </c>
    </row>
    <row r="30" spans="1:19" ht="12.75" customHeight="1">
      <c r="A30" s="1533" t="s">
        <v>939</v>
      </c>
      <c r="B30" s="1533" t="s">
        <v>940</v>
      </c>
      <c r="C30" s="1533" t="s">
        <v>983</v>
      </c>
      <c r="D30" s="1533" t="s">
        <v>942</v>
      </c>
      <c r="E30" s="891" t="s">
        <v>115</v>
      </c>
      <c r="F30" s="892"/>
      <c r="G30" s="892"/>
      <c r="H30" s="892"/>
      <c r="I30" s="892"/>
      <c r="J30" s="892"/>
      <c r="K30" s="893"/>
      <c r="L30" s="1533" t="s">
        <v>984</v>
      </c>
      <c r="M30" s="891" t="s">
        <v>115</v>
      </c>
      <c r="N30" s="892"/>
      <c r="O30" s="892"/>
      <c r="P30" s="1533" t="s">
        <v>985</v>
      </c>
      <c r="Q30" s="891" t="s">
        <v>115</v>
      </c>
      <c r="R30" s="892"/>
      <c r="S30" s="1533" t="s">
        <v>986</v>
      </c>
    </row>
    <row r="31" spans="1:19" ht="38.25" customHeight="1">
      <c r="A31" s="1534"/>
      <c r="B31" s="1534"/>
      <c r="C31" s="1534"/>
      <c r="D31" s="1534"/>
      <c r="E31" s="894" t="s">
        <v>987</v>
      </c>
      <c r="F31" s="894" t="s">
        <v>988</v>
      </c>
      <c r="G31" s="894" t="s">
        <v>989</v>
      </c>
      <c r="H31" s="894" t="s">
        <v>990</v>
      </c>
      <c r="I31" s="894" t="s">
        <v>991</v>
      </c>
      <c r="J31" s="894" t="s">
        <v>992</v>
      </c>
      <c r="K31" s="895" t="s">
        <v>993</v>
      </c>
      <c r="L31" s="1534"/>
      <c r="M31" s="894" t="s">
        <v>461</v>
      </c>
      <c r="N31" s="894" t="s">
        <v>459</v>
      </c>
      <c r="O31" s="894" t="s">
        <v>1016</v>
      </c>
      <c r="P31" s="1534"/>
      <c r="Q31" s="894" t="s">
        <v>995</v>
      </c>
      <c r="R31" s="894" t="s">
        <v>996</v>
      </c>
      <c r="S31" s="1534"/>
    </row>
    <row r="32" spans="1:19">
      <c r="A32" s="896">
        <v>1</v>
      </c>
      <c r="B32" s="896">
        <v>2</v>
      </c>
      <c r="C32" s="896">
        <v>3</v>
      </c>
      <c r="D32" s="896">
        <v>4</v>
      </c>
      <c r="E32" s="896">
        <v>5</v>
      </c>
      <c r="F32" s="896">
        <v>6</v>
      </c>
      <c r="G32" s="896">
        <v>7</v>
      </c>
      <c r="H32" s="896">
        <v>8</v>
      </c>
      <c r="I32" s="896">
        <v>9</v>
      </c>
      <c r="J32" s="896">
        <v>10</v>
      </c>
      <c r="K32" s="896">
        <v>11</v>
      </c>
      <c r="L32" s="896">
        <v>12</v>
      </c>
      <c r="M32" s="896">
        <v>13</v>
      </c>
      <c r="N32" s="896">
        <v>14</v>
      </c>
      <c r="O32" s="896">
        <v>15</v>
      </c>
      <c r="P32" s="896">
        <v>16</v>
      </c>
      <c r="Q32" s="896">
        <v>17</v>
      </c>
      <c r="R32" s="896">
        <v>18</v>
      </c>
      <c r="S32" s="896">
        <v>19</v>
      </c>
    </row>
    <row r="33" spans="1:19" s="829" customFormat="1" ht="13.5" customHeight="1">
      <c r="A33" s="845" t="s">
        <v>1</v>
      </c>
      <c r="B33" s="849" t="s">
        <v>997</v>
      </c>
      <c r="C33" s="897"/>
      <c r="D33" s="898">
        <f>SUM(E33:K33)</f>
        <v>0</v>
      </c>
      <c r="E33" s="898"/>
      <c r="F33" s="898"/>
      <c r="G33" s="898"/>
      <c r="H33" s="898"/>
      <c r="I33" s="898"/>
      <c r="J33" s="898"/>
      <c r="K33" s="898"/>
      <c r="L33" s="898">
        <f>SUM(M33:O33)</f>
        <v>0</v>
      </c>
      <c r="M33" s="898"/>
      <c r="N33" s="898"/>
      <c r="O33" s="898"/>
      <c r="P33" s="898">
        <f>SUM(Q33:R33)</f>
        <v>0</v>
      </c>
      <c r="Q33" s="898"/>
      <c r="R33" s="898"/>
      <c r="S33" s="898">
        <f>D33+L33+P33</f>
        <v>0</v>
      </c>
    </row>
    <row r="34" spans="1:19" s="829" customFormat="1" ht="13.5" customHeight="1">
      <c r="A34" s="845" t="s">
        <v>2</v>
      </c>
      <c r="B34" s="849" t="s">
        <v>998</v>
      </c>
      <c r="C34" s="897"/>
      <c r="D34" s="898">
        <f t="shared" ref="D34:D44" si="5">SUM(E34:K34)</f>
        <v>0</v>
      </c>
      <c r="E34" s="898"/>
      <c r="F34" s="898"/>
      <c r="G34" s="898"/>
      <c r="H34" s="898"/>
      <c r="I34" s="898"/>
      <c r="J34" s="898"/>
      <c r="K34" s="898"/>
      <c r="L34" s="898">
        <f t="shared" ref="L34:L44" si="6">SUM(M34:O34)</f>
        <v>0</v>
      </c>
      <c r="M34" s="898"/>
      <c r="N34" s="898"/>
      <c r="O34" s="898"/>
      <c r="P34" s="898">
        <f t="shared" ref="P34:P44" si="7">SUM(Q34:R34)</f>
        <v>0</v>
      </c>
      <c r="Q34" s="898"/>
      <c r="R34" s="898"/>
      <c r="S34" s="898">
        <f t="shared" ref="S34:S44" si="8">D34+L34+P34</f>
        <v>0</v>
      </c>
    </row>
    <row r="35" spans="1:19" s="829" customFormat="1" ht="13.5" customHeight="1">
      <c r="A35" s="845" t="s">
        <v>4</v>
      </c>
      <c r="B35" s="849" t="s">
        <v>999</v>
      </c>
      <c r="C35" s="897"/>
      <c r="D35" s="898">
        <f t="shared" si="5"/>
        <v>0</v>
      </c>
      <c r="E35" s="898"/>
      <c r="F35" s="898"/>
      <c r="G35" s="898"/>
      <c r="H35" s="898"/>
      <c r="I35" s="898"/>
      <c r="J35" s="898"/>
      <c r="K35" s="898"/>
      <c r="L35" s="898">
        <f t="shared" si="6"/>
        <v>0</v>
      </c>
      <c r="M35" s="898"/>
      <c r="N35" s="898"/>
      <c r="O35" s="898"/>
      <c r="P35" s="898">
        <f t="shared" si="7"/>
        <v>0</v>
      </c>
      <c r="Q35" s="898"/>
      <c r="R35" s="898"/>
      <c r="S35" s="898">
        <f t="shared" si="8"/>
        <v>0</v>
      </c>
    </row>
    <row r="36" spans="1:19" s="829" customFormat="1" ht="13.5" customHeight="1">
      <c r="A36" s="845" t="s">
        <v>8</v>
      </c>
      <c r="B36" s="849" t="s">
        <v>1000</v>
      </c>
      <c r="C36" s="897"/>
      <c r="D36" s="898">
        <f t="shared" si="5"/>
        <v>0</v>
      </c>
      <c r="E36" s="898"/>
      <c r="F36" s="898"/>
      <c r="G36" s="898"/>
      <c r="H36" s="898"/>
      <c r="I36" s="898"/>
      <c r="J36" s="898"/>
      <c r="K36" s="898"/>
      <c r="L36" s="898">
        <f t="shared" si="6"/>
        <v>0</v>
      </c>
      <c r="M36" s="898"/>
      <c r="N36" s="898"/>
      <c r="O36" s="898"/>
      <c r="P36" s="898">
        <f t="shared" si="7"/>
        <v>0</v>
      </c>
      <c r="Q36" s="898"/>
      <c r="R36" s="898"/>
      <c r="S36" s="898">
        <f t="shared" si="8"/>
        <v>0</v>
      </c>
    </row>
    <row r="37" spans="1:19" s="829" customFormat="1" ht="13.5" customHeight="1">
      <c r="A37" s="845" t="s">
        <v>291</v>
      </c>
      <c r="B37" s="849" t="s">
        <v>1001</v>
      </c>
      <c r="C37" s="897"/>
      <c r="D37" s="898">
        <f t="shared" si="5"/>
        <v>0</v>
      </c>
      <c r="E37" s="898"/>
      <c r="F37" s="898"/>
      <c r="G37" s="898"/>
      <c r="H37" s="898"/>
      <c r="I37" s="898"/>
      <c r="J37" s="898"/>
      <c r="K37" s="898"/>
      <c r="L37" s="898">
        <f t="shared" si="6"/>
        <v>0</v>
      </c>
      <c r="M37" s="898"/>
      <c r="N37" s="898"/>
      <c r="O37" s="898"/>
      <c r="P37" s="898">
        <f t="shared" si="7"/>
        <v>0</v>
      </c>
      <c r="Q37" s="898"/>
      <c r="R37" s="898"/>
      <c r="S37" s="898">
        <f t="shared" si="8"/>
        <v>0</v>
      </c>
    </row>
    <row r="38" spans="1:19" s="829" customFormat="1" ht="13.5" customHeight="1">
      <c r="A38" s="845" t="s">
        <v>292</v>
      </c>
      <c r="B38" s="849" t="s">
        <v>1002</v>
      </c>
      <c r="C38" s="897"/>
      <c r="D38" s="898">
        <f t="shared" si="5"/>
        <v>0</v>
      </c>
      <c r="E38" s="898"/>
      <c r="F38" s="898"/>
      <c r="G38" s="898"/>
      <c r="H38" s="898"/>
      <c r="I38" s="898"/>
      <c r="J38" s="898"/>
      <c r="K38" s="898"/>
      <c r="L38" s="898">
        <f t="shared" si="6"/>
        <v>0</v>
      </c>
      <c r="M38" s="898"/>
      <c r="N38" s="898"/>
      <c r="O38" s="898"/>
      <c r="P38" s="898">
        <f t="shared" si="7"/>
        <v>0</v>
      </c>
      <c r="Q38" s="898"/>
      <c r="R38" s="898"/>
      <c r="S38" s="898">
        <f t="shared" si="8"/>
        <v>0</v>
      </c>
    </row>
    <row r="39" spans="1:19" s="829" customFormat="1" ht="13.5" customHeight="1">
      <c r="A39" s="845" t="s">
        <v>339</v>
      </c>
      <c r="B39" s="849" t="s">
        <v>1003</v>
      </c>
      <c r="C39" s="897"/>
      <c r="D39" s="898">
        <f t="shared" si="5"/>
        <v>0</v>
      </c>
      <c r="E39" s="898"/>
      <c r="F39" s="898"/>
      <c r="G39" s="898"/>
      <c r="H39" s="898"/>
      <c r="I39" s="898"/>
      <c r="J39" s="898"/>
      <c r="K39" s="898"/>
      <c r="L39" s="898">
        <f t="shared" si="6"/>
        <v>0</v>
      </c>
      <c r="M39" s="898"/>
      <c r="N39" s="898"/>
      <c r="O39" s="898"/>
      <c r="P39" s="898">
        <f t="shared" si="7"/>
        <v>0</v>
      </c>
      <c r="Q39" s="898"/>
      <c r="R39" s="898"/>
      <c r="S39" s="898">
        <f t="shared" si="8"/>
        <v>0</v>
      </c>
    </row>
    <row r="40" spans="1:19" s="829" customFormat="1" ht="13.5" customHeight="1">
      <c r="A40" s="845" t="s">
        <v>340</v>
      </c>
      <c r="B40" s="849" t="s">
        <v>1004</v>
      </c>
      <c r="C40" s="897"/>
      <c r="D40" s="898">
        <f t="shared" si="5"/>
        <v>0</v>
      </c>
      <c r="E40" s="898"/>
      <c r="F40" s="898"/>
      <c r="G40" s="898"/>
      <c r="H40" s="898"/>
      <c r="I40" s="898"/>
      <c r="J40" s="898"/>
      <c r="K40" s="898"/>
      <c r="L40" s="898">
        <f t="shared" si="6"/>
        <v>0</v>
      </c>
      <c r="M40" s="898"/>
      <c r="N40" s="898"/>
      <c r="O40" s="898"/>
      <c r="P40" s="898">
        <f t="shared" si="7"/>
        <v>0</v>
      </c>
      <c r="Q40" s="898"/>
      <c r="R40" s="898"/>
      <c r="S40" s="898">
        <f t="shared" si="8"/>
        <v>0</v>
      </c>
    </row>
    <row r="41" spans="1:19" s="829" customFormat="1" ht="13.5" customHeight="1">
      <c r="A41" s="845" t="s">
        <v>477</v>
      </c>
      <c r="B41" s="849" t="s">
        <v>1005</v>
      </c>
      <c r="C41" s="897"/>
      <c r="D41" s="898">
        <f t="shared" si="5"/>
        <v>0</v>
      </c>
      <c r="E41" s="898"/>
      <c r="F41" s="898"/>
      <c r="G41" s="898"/>
      <c r="H41" s="898"/>
      <c r="I41" s="898"/>
      <c r="J41" s="898"/>
      <c r="K41" s="898"/>
      <c r="L41" s="898">
        <f t="shared" si="6"/>
        <v>0</v>
      </c>
      <c r="M41" s="898"/>
      <c r="N41" s="898"/>
      <c r="O41" s="898"/>
      <c r="P41" s="898">
        <f t="shared" si="7"/>
        <v>0</v>
      </c>
      <c r="Q41" s="898"/>
      <c r="R41" s="898"/>
      <c r="S41" s="898">
        <f t="shared" si="8"/>
        <v>0</v>
      </c>
    </row>
    <row r="42" spans="1:19" s="829" customFormat="1" ht="13.5" customHeight="1">
      <c r="A42" s="845" t="s">
        <v>483</v>
      </c>
      <c r="B42" s="849" t="s">
        <v>1006</v>
      </c>
      <c r="C42" s="897"/>
      <c r="D42" s="898">
        <f t="shared" si="5"/>
        <v>0</v>
      </c>
      <c r="E42" s="898"/>
      <c r="F42" s="898"/>
      <c r="G42" s="898"/>
      <c r="H42" s="898"/>
      <c r="I42" s="898"/>
      <c r="J42" s="898"/>
      <c r="K42" s="898"/>
      <c r="L42" s="898">
        <f t="shared" si="6"/>
        <v>0</v>
      </c>
      <c r="M42" s="898"/>
      <c r="N42" s="898"/>
      <c r="O42" s="898"/>
      <c r="P42" s="898">
        <f t="shared" si="7"/>
        <v>0</v>
      </c>
      <c r="Q42" s="898"/>
      <c r="R42" s="898"/>
      <c r="S42" s="898">
        <f t="shared" si="8"/>
        <v>0</v>
      </c>
    </row>
    <row r="43" spans="1:19" s="829" customFormat="1" ht="13.5" customHeight="1">
      <c r="A43" s="845" t="s">
        <v>491</v>
      </c>
      <c r="B43" s="849" t="s">
        <v>1007</v>
      </c>
      <c r="C43" s="897"/>
      <c r="D43" s="898">
        <f t="shared" si="5"/>
        <v>0</v>
      </c>
      <c r="E43" s="898"/>
      <c r="F43" s="898"/>
      <c r="G43" s="898"/>
      <c r="H43" s="898"/>
      <c r="I43" s="898"/>
      <c r="J43" s="898"/>
      <c r="K43" s="898"/>
      <c r="L43" s="898">
        <f t="shared" si="6"/>
        <v>0</v>
      </c>
      <c r="M43" s="898"/>
      <c r="N43" s="898"/>
      <c r="O43" s="898"/>
      <c r="P43" s="898">
        <f t="shared" si="7"/>
        <v>0</v>
      </c>
      <c r="Q43" s="898"/>
      <c r="R43" s="898"/>
      <c r="S43" s="898">
        <f t="shared" si="8"/>
        <v>0</v>
      </c>
    </row>
    <row r="44" spans="1:19" s="829" customFormat="1" ht="13.5" customHeight="1">
      <c r="A44" s="845" t="s">
        <v>781</v>
      </c>
      <c r="B44" s="849" t="s">
        <v>1008</v>
      </c>
      <c r="C44" s="897"/>
      <c r="D44" s="898">
        <f t="shared" si="5"/>
        <v>0</v>
      </c>
      <c r="E44" s="898"/>
      <c r="F44" s="898"/>
      <c r="G44" s="898"/>
      <c r="H44" s="898"/>
      <c r="I44" s="898"/>
      <c r="J44" s="898"/>
      <c r="K44" s="898"/>
      <c r="L44" s="898">
        <f t="shared" si="6"/>
        <v>0</v>
      </c>
      <c r="M44" s="898"/>
      <c r="N44" s="898"/>
      <c r="O44" s="898"/>
      <c r="P44" s="898">
        <f t="shared" si="7"/>
        <v>0</v>
      </c>
      <c r="Q44" s="898"/>
      <c r="R44" s="898"/>
      <c r="S44" s="898">
        <f t="shared" si="8"/>
        <v>0</v>
      </c>
    </row>
    <row r="45" spans="1:19" s="830" customFormat="1" ht="13.5" customHeight="1">
      <c r="A45" s="899"/>
      <c r="B45" s="899" t="s">
        <v>27</v>
      </c>
      <c r="C45" s="900">
        <f>SUM(C33:C44)/12</f>
        <v>0</v>
      </c>
      <c r="D45" s="901">
        <f>SUM(D33:D44)</f>
        <v>0</v>
      </c>
      <c r="E45" s="901">
        <f t="shared" ref="E45:S45" si="9">SUM(E33:E44)</f>
        <v>0</v>
      </c>
      <c r="F45" s="901">
        <f t="shared" si="9"/>
        <v>0</v>
      </c>
      <c r="G45" s="901">
        <f t="shared" si="9"/>
        <v>0</v>
      </c>
      <c r="H45" s="901">
        <f t="shared" si="9"/>
        <v>0</v>
      </c>
      <c r="I45" s="901">
        <f t="shared" si="9"/>
        <v>0</v>
      </c>
      <c r="J45" s="901">
        <f t="shared" si="9"/>
        <v>0</v>
      </c>
      <c r="K45" s="901">
        <f t="shared" si="9"/>
        <v>0</v>
      </c>
      <c r="L45" s="901">
        <f t="shared" si="9"/>
        <v>0</v>
      </c>
      <c r="M45" s="901">
        <f t="shared" si="9"/>
        <v>0</v>
      </c>
      <c r="N45" s="901">
        <f t="shared" si="9"/>
        <v>0</v>
      </c>
      <c r="O45" s="901">
        <f t="shared" si="9"/>
        <v>0</v>
      </c>
      <c r="P45" s="901">
        <f t="shared" si="9"/>
        <v>0</v>
      </c>
      <c r="Q45" s="901">
        <f t="shared" si="9"/>
        <v>0</v>
      </c>
      <c r="R45" s="901">
        <f t="shared" si="9"/>
        <v>0</v>
      </c>
      <c r="S45" s="901">
        <f t="shared" si="9"/>
        <v>0</v>
      </c>
    </row>
    <row r="46" spans="1:19">
      <c r="C46" s="902" t="s">
        <v>1009</v>
      </c>
      <c r="D46" s="903">
        <f>E45+F45+G45+H45+I45+J45+K45</f>
        <v>0</v>
      </c>
      <c r="L46" s="903">
        <f>M45+N45+O45</f>
        <v>0</v>
      </c>
      <c r="P46" s="903">
        <f>Q45+R45</f>
        <v>0</v>
      </c>
      <c r="S46" s="903">
        <f>L45+D45+P45</f>
        <v>0</v>
      </c>
    </row>
    <row r="47" spans="1:19" ht="15">
      <c r="A47" s="889" t="s">
        <v>79</v>
      </c>
      <c r="B47" s="904" t="s">
        <v>1010</v>
      </c>
      <c r="C47" s="905"/>
      <c r="D47" s="906"/>
      <c r="E47" s="906"/>
      <c r="F47" s="906"/>
      <c r="G47" s="906"/>
      <c r="H47" s="906"/>
      <c r="I47" s="906"/>
      <c r="J47" s="906"/>
      <c r="K47" s="906"/>
      <c r="L47" s="906"/>
    </row>
    <row r="48" spans="1:19">
      <c r="A48" s="889" t="s">
        <v>1011</v>
      </c>
      <c r="B48" s="904" t="s">
        <v>1012</v>
      </c>
    </row>
    <row r="50" spans="1:19" ht="15">
      <c r="A50" s="890" t="s">
        <v>1017</v>
      </c>
    </row>
    <row r="52" spans="1:19" ht="12.75" customHeight="1">
      <c r="A52" s="1533" t="s">
        <v>939</v>
      </c>
      <c r="B52" s="1533" t="s">
        <v>940</v>
      </c>
      <c r="C52" s="1533" t="s">
        <v>983</v>
      </c>
      <c r="D52" s="1533" t="s">
        <v>942</v>
      </c>
      <c r="E52" s="891" t="s">
        <v>115</v>
      </c>
      <c r="F52" s="892"/>
      <c r="G52" s="892"/>
      <c r="H52" s="892"/>
      <c r="I52" s="892"/>
      <c r="J52" s="892"/>
      <c r="K52" s="893"/>
      <c r="L52" s="1533" t="s">
        <v>984</v>
      </c>
      <c r="M52" s="891" t="s">
        <v>115</v>
      </c>
      <c r="N52" s="892"/>
      <c r="O52" s="892"/>
      <c r="P52" s="1533" t="s">
        <v>985</v>
      </c>
      <c r="Q52" s="891" t="s">
        <v>115</v>
      </c>
      <c r="R52" s="892"/>
      <c r="S52" s="1533" t="s">
        <v>986</v>
      </c>
    </row>
    <row r="53" spans="1:19" ht="38.25" customHeight="1">
      <c r="A53" s="1534"/>
      <c r="B53" s="1534"/>
      <c r="C53" s="1534"/>
      <c r="D53" s="1534"/>
      <c r="E53" s="894" t="s">
        <v>987</v>
      </c>
      <c r="F53" s="894" t="s">
        <v>988</v>
      </c>
      <c r="G53" s="894" t="s">
        <v>989</v>
      </c>
      <c r="H53" s="894" t="s">
        <v>990</v>
      </c>
      <c r="I53" s="894" t="s">
        <v>991</v>
      </c>
      <c r="J53" s="894" t="s">
        <v>992</v>
      </c>
      <c r="K53" s="895" t="s">
        <v>993</v>
      </c>
      <c r="L53" s="1534"/>
      <c r="M53" s="894" t="s">
        <v>461</v>
      </c>
      <c r="N53" s="894" t="s">
        <v>459</v>
      </c>
      <c r="O53" s="894" t="s">
        <v>1016</v>
      </c>
      <c r="P53" s="1534"/>
      <c r="Q53" s="894" t="s">
        <v>995</v>
      </c>
      <c r="R53" s="894" t="s">
        <v>996</v>
      </c>
      <c r="S53" s="1534"/>
    </row>
    <row r="54" spans="1:19">
      <c r="A54" s="896">
        <v>1</v>
      </c>
      <c r="B54" s="896">
        <v>2</v>
      </c>
      <c r="C54" s="896">
        <v>3</v>
      </c>
      <c r="D54" s="896">
        <v>4</v>
      </c>
      <c r="E54" s="896">
        <v>5</v>
      </c>
      <c r="F54" s="896">
        <v>6</v>
      </c>
      <c r="G54" s="896">
        <v>7</v>
      </c>
      <c r="H54" s="896">
        <v>8</v>
      </c>
      <c r="I54" s="896">
        <v>9</v>
      </c>
      <c r="J54" s="896">
        <v>10</v>
      </c>
      <c r="K54" s="896">
        <v>11</v>
      </c>
      <c r="L54" s="896">
        <v>12</v>
      </c>
      <c r="M54" s="896">
        <v>13</v>
      </c>
      <c r="N54" s="896">
        <v>14</v>
      </c>
      <c r="O54" s="896">
        <v>15</v>
      </c>
      <c r="P54" s="896">
        <v>16</v>
      </c>
      <c r="Q54" s="896">
        <v>17</v>
      </c>
      <c r="R54" s="896">
        <v>18</v>
      </c>
      <c r="S54" s="896">
        <v>19</v>
      </c>
    </row>
    <row r="55" spans="1:19" s="829" customFormat="1" ht="13.5" customHeight="1">
      <c r="A55" s="845" t="s">
        <v>1</v>
      </c>
      <c r="B55" s="849" t="s">
        <v>997</v>
      </c>
      <c r="C55" s="897"/>
      <c r="D55" s="898">
        <f>SUM(E55:K55)</f>
        <v>0</v>
      </c>
      <c r="E55" s="898"/>
      <c r="F55" s="898"/>
      <c r="G55" s="898"/>
      <c r="H55" s="898"/>
      <c r="I55" s="898"/>
      <c r="J55" s="898"/>
      <c r="K55" s="898"/>
      <c r="L55" s="898">
        <f>SUM(M55:O55)</f>
        <v>0</v>
      </c>
      <c r="M55" s="898"/>
      <c r="N55" s="898"/>
      <c r="O55" s="898"/>
      <c r="P55" s="898">
        <f>SUM(Q55:R55)</f>
        <v>0</v>
      </c>
      <c r="Q55" s="898"/>
      <c r="R55" s="898"/>
      <c r="S55" s="898">
        <f>D55+L55+P55</f>
        <v>0</v>
      </c>
    </row>
    <row r="56" spans="1:19" s="829" customFormat="1" ht="13.5" customHeight="1">
      <c r="A56" s="845" t="s">
        <v>2</v>
      </c>
      <c r="B56" s="849" t="s">
        <v>998</v>
      </c>
      <c r="C56" s="897"/>
      <c r="D56" s="898">
        <f t="shared" ref="D56:D66" si="10">SUM(E56:K56)</f>
        <v>0</v>
      </c>
      <c r="E56" s="898"/>
      <c r="F56" s="898"/>
      <c r="G56" s="898"/>
      <c r="H56" s="898"/>
      <c r="I56" s="898"/>
      <c r="J56" s="898"/>
      <c r="K56" s="898"/>
      <c r="L56" s="898">
        <f t="shared" ref="L56:L66" si="11">SUM(M56:O56)</f>
        <v>0</v>
      </c>
      <c r="M56" s="898"/>
      <c r="N56" s="898"/>
      <c r="O56" s="898"/>
      <c r="P56" s="898">
        <f t="shared" ref="P56:P66" si="12">SUM(Q56:R56)</f>
        <v>0</v>
      </c>
      <c r="Q56" s="898"/>
      <c r="R56" s="898"/>
      <c r="S56" s="898">
        <f t="shared" ref="S56:S66" si="13">D56+L56+P56</f>
        <v>0</v>
      </c>
    </row>
    <row r="57" spans="1:19" s="829" customFormat="1" ht="13.5" customHeight="1">
      <c r="A57" s="845" t="s">
        <v>4</v>
      </c>
      <c r="B57" s="849" t="s">
        <v>999</v>
      </c>
      <c r="C57" s="897"/>
      <c r="D57" s="898">
        <f t="shared" si="10"/>
        <v>0</v>
      </c>
      <c r="E57" s="898"/>
      <c r="F57" s="898"/>
      <c r="G57" s="898"/>
      <c r="H57" s="898"/>
      <c r="I57" s="898"/>
      <c r="J57" s="898"/>
      <c r="K57" s="898"/>
      <c r="L57" s="898">
        <f t="shared" si="11"/>
        <v>0</v>
      </c>
      <c r="M57" s="898"/>
      <c r="N57" s="898"/>
      <c r="O57" s="898"/>
      <c r="P57" s="898">
        <f t="shared" si="12"/>
        <v>0</v>
      </c>
      <c r="Q57" s="898"/>
      <c r="R57" s="898"/>
      <c r="S57" s="898">
        <f t="shared" si="13"/>
        <v>0</v>
      </c>
    </row>
    <row r="58" spans="1:19" s="829" customFormat="1" ht="13.5" customHeight="1">
      <c r="A58" s="845" t="s">
        <v>8</v>
      </c>
      <c r="B58" s="849" t="s">
        <v>1000</v>
      </c>
      <c r="C58" s="897"/>
      <c r="D58" s="898">
        <f t="shared" si="10"/>
        <v>0</v>
      </c>
      <c r="E58" s="898"/>
      <c r="F58" s="898"/>
      <c r="G58" s="898"/>
      <c r="H58" s="898"/>
      <c r="I58" s="898"/>
      <c r="J58" s="898"/>
      <c r="K58" s="898"/>
      <c r="L58" s="898">
        <f t="shared" si="11"/>
        <v>0</v>
      </c>
      <c r="M58" s="898"/>
      <c r="N58" s="898"/>
      <c r="O58" s="898"/>
      <c r="P58" s="898">
        <f t="shared" si="12"/>
        <v>0</v>
      </c>
      <c r="Q58" s="898"/>
      <c r="R58" s="898"/>
      <c r="S58" s="898">
        <f t="shared" si="13"/>
        <v>0</v>
      </c>
    </row>
    <row r="59" spans="1:19" s="829" customFormat="1" ht="13.5" customHeight="1">
      <c r="A59" s="845" t="s">
        <v>291</v>
      </c>
      <c r="B59" s="849" t="s">
        <v>1001</v>
      </c>
      <c r="C59" s="897"/>
      <c r="D59" s="898">
        <f t="shared" si="10"/>
        <v>0</v>
      </c>
      <c r="E59" s="898"/>
      <c r="F59" s="898"/>
      <c r="G59" s="898"/>
      <c r="H59" s="898"/>
      <c r="I59" s="898"/>
      <c r="J59" s="898"/>
      <c r="K59" s="898"/>
      <c r="L59" s="898">
        <f t="shared" si="11"/>
        <v>0</v>
      </c>
      <c r="M59" s="898"/>
      <c r="N59" s="898"/>
      <c r="O59" s="898"/>
      <c r="P59" s="898">
        <f t="shared" si="12"/>
        <v>0</v>
      </c>
      <c r="Q59" s="898"/>
      <c r="R59" s="898"/>
      <c r="S59" s="898">
        <f t="shared" si="13"/>
        <v>0</v>
      </c>
    </row>
    <row r="60" spans="1:19" s="829" customFormat="1" ht="13.5" customHeight="1">
      <c r="A60" s="845" t="s">
        <v>292</v>
      </c>
      <c r="B60" s="849" t="s">
        <v>1002</v>
      </c>
      <c r="C60" s="897"/>
      <c r="D60" s="898">
        <f t="shared" si="10"/>
        <v>0</v>
      </c>
      <c r="E60" s="898"/>
      <c r="F60" s="898"/>
      <c r="G60" s="898"/>
      <c r="H60" s="898"/>
      <c r="I60" s="898"/>
      <c r="J60" s="898"/>
      <c r="K60" s="898"/>
      <c r="L60" s="898">
        <f t="shared" si="11"/>
        <v>0</v>
      </c>
      <c r="M60" s="898"/>
      <c r="N60" s="898"/>
      <c r="O60" s="898"/>
      <c r="P60" s="898">
        <f t="shared" si="12"/>
        <v>0</v>
      </c>
      <c r="Q60" s="898"/>
      <c r="R60" s="898"/>
      <c r="S60" s="898">
        <f t="shared" si="13"/>
        <v>0</v>
      </c>
    </row>
    <row r="61" spans="1:19" s="829" customFormat="1" ht="13.5" customHeight="1">
      <c r="A61" s="845" t="s">
        <v>339</v>
      </c>
      <c r="B61" s="849" t="s">
        <v>1003</v>
      </c>
      <c r="C61" s="897"/>
      <c r="D61" s="898">
        <f t="shared" si="10"/>
        <v>0</v>
      </c>
      <c r="E61" s="898"/>
      <c r="F61" s="898"/>
      <c r="G61" s="898"/>
      <c r="H61" s="898"/>
      <c r="I61" s="898"/>
      <c r="J61" s="898"/>
      <c r="K61" s="898"/>
      <c r="L61" s="898">
        <f t="shared" si="11"/>
        <v>0</v>
      </c>
      <c r="M61" s="898"/>
      <c r="N61" s="898"/>
      <c r="O61" s="898"/>
      <c r="P61" s="898">
        <f t="shared" si="12"/>
        <v>0</v>
      </c>
      <c r="Q61" s="898"/>
      <c r="R61" s="898"/>
      <c r="S61" s="898">
        <f t="shared" si="13"/>
        <v>0</v>
      </c>
    </row>
    <row r="62" spans="1:19" s="829" customFormat="1" ht="13.5" customHeight="1">
      <c r="A62" s="845" t="s">
        <v>340</v>
      </c>
      <c r="B62" s="849" t="s">
        <v>1004</v>
      </c>
      <c r="C62" s="897"/>
      <c r="D62" s="898">
        <f t="shared" si="10"/>
        <v>0</v>
      </c>
      <c r="E62" s="898"/>
      <c r="F62" s="898"/>
      <c r="G62" s="898"/>
      <c r="H62" s="898"/>
      <c r="I62" s="898"/>
      <c r="J62" s="898"/>
      <c r="K62" s="898"/>
      <c r="L62" s="898">
        <f t="shared" si="11"/>
        <v>0</v>
      </c>
      <c r="M62" s="898"/>
      <c r="N62" s="898"/>
      <c r="O62" s="898"/>
      <c r="P62" s="898">
        <f t="shared" si="12"/>
        <v>0</v>
      </c>
      <c r="Q62" s="898"/>
      <c r="R62" s="898"/>
      <c r="S62" s="898">
        <f t="shared" si="13"/>
        <v>0</v>
      </c>
    </row>
    <row r="63" spans="1:19" s="829" customFormat="1" ht="13.5" customHeight="1">
      <c r="A63" s="845" t="s">
        <v>477</v>
      </c>
      <c r="B63" s="849" t="s">
        <v>1005</v>
      </c>
      <c r="C63" s="897"/>
      <c r="D63" s="898">
        <f t="shared" si="10"/>
        <v>0</v>
      </c>
      <c r="E63" s="898"/>
      <c r="F63" s="898"/>
      <c r="G63" s="898"/>
      <c r="H63" s="898"/>
      <c r="I63" s="898"/>
      <c r="J63" s="898"/>
      <c r="K63" s="898"/>
      <c r="L63" s="898">
        <f t="shared" si="11"/>
        <v>0</v>
      </c>
      <c r="M63" s="898"/>
      <c r="N63" s="898"/>
      <c r="O63" s="898"/>
      <c r="P63" s="898">
        <f t="shared" si="12"/>
        <v>0</v>
      </c>
      <c r="Q63" s="898"/>
      <c r="R63" s="898"/>
      <c r="S63" s="898">
        <f t="shared" si="13"/>
        <v>0</v>
      </c>
    </row>
    <row r="64" spans="1:19" s="829" customFormat="1" ht="13.5" customHeight="1">
      <c r="A64" s="845" t="s">
        <v>483</v>
      </c>
      <c r="B64" s="849" t="s">
        <v>1006</v>
      </c>
      <c r="C64" s="897"/>
      <c r="D64" s="898">
        <f t="shared" si="10"/>
        <v>0</v>
      </c>
      <c r="E64" s="898"/>
      <c r="F64" s="898"/>
      <c r="G64" s="898"/>
      <c r="H64" s="898"/>
      <c r="I64" s="898"/>
      <c r="J64" s="898"/>
      <c r="K64" s="898"/>
      <c r="L64" s="898">
        <f t="shared" si="11"/>
        <v>0</v>
      </c>
      <c r="M64" s="898"/>
      <c r="N64" s="898"/>
      <c r="O64" s="898"/>
      <c r="P64" s="898">
        <f t="shared" si="12"/>
        <v>0</v>
      </c>
      <c r="Q64" s="898"/>
      <c r="R64" s="898"/>
      <c r="S64" s="898">
        <f t="shared" si="13"/>
        <v>0</v>
      </c>
    </row>
    <row r="65" spans="1:19" s="829" customFormat="1" ht="13.5" customHeight="1">
      <c r="A65" s="845" t="s">
        <v>491</v>
      </c>
      <c r="B65" s="849" t="s">
        <v>1007</v>
      </c>
      <c r="C65" s="897"/>
      <c r="D65" s="898">
        <f t="shared" si="10"/>
        <v>0</v>
      </c>
      <c r="E65" s="898"/>
      <c r="F65" s="898"/>
      <c r="G65" s="898"/>
      <c r="H65" s="898"/>
      <c r="I65" s="898"/>
      <c r="J65" s="898"/>
      <c r="K65" s="898"/>
      <c r="L65" s="898">
        <f t="shared" si="11"/>
        <v>0</v>
      </c>
      <c r="M65" s="898"/>
      <c r="N65" s="898"/>
      <c r="O65" s="898"/>
      <c r="P65" s="898">
        <f t="shared" si="12"/>
        <v>0</v>
      </c>
      <c r="Q65" s="898"/>
      <c r="R65" s="898"/>
      <c r="S65" s="898">
        <f t="shared" si="13"/>
        <v>0</v>
      </c>
    </row>
    <row r="66" spans="1:19" s="829" customFormat="1" ht="13.5" customHeight="1">
      <c r="A66" s="845" t="s">
        <v>781</v>
      </c>
      <c r="B66" s="849" t="s">
        <v>1008</v>
      </c>
      <c r="C66" s="897"/>
      <c r="D66" s="898">
        <f t="shared" si="10"/>
        <v>0</v>
      </c>
      <c r="E66" s="898"/>
      <c r="F66" s="898"/>
      <c r="G66" s="898"/>
      <c r="H66" s="898"/>
      <c r="I66" s="898"/>
      <c r="J66" s="898"/>
      <c r="K66" s="898"/>
      <c r="L66" s="898">
        <f t="shared" si="11"/>
        <v>0</v>
      </c>
      <c r="M66" s="898"/>
      <c r="N66" s="898"/>
      <c r="O66" s="898"/>
      <c r="P66" s="898">
        <f t="shared" si="12"/>
        <v>0</v>
      </c>
      <c r="Q66" s="898"/>
      <c r="R66" s="898"/>
      <c r="S66" s="898">
        <f t="shared" si="13"/>
        <v>0</v>
      </c>
    </row>
    <row r="67" spans="1:19" s="830" customFormat="1" ht="13.5" customHeight="1">
      <c r="A67" s="899"/>
      <c r="B67" s="899" t="s">
        <v>27</v>
      </c>
      <c r="C67" s="900">
        <f>SUM(C55:C66)/12</f>
        <v>0</v>
      </c>
      <c r="D67" s="901">
        <f>SUM(D55:D66)</f>
        <v>0</v>
      </c>
      <c r="E67" s="901">
        <f t="shared" ref="E67:S67" si="14">SUM(E55:E66)</f>
        <v>0</v>
      </c>
      <c r="F67" s="901">
        <f t="shared" si="14"/>
        <v>0</v>
      </c>
      <c r="G67" s="901">
        <f t="shared" si="14"/>
        <v>0</v>
      </c>
      <c r="H67" s="901">
        <f t="shared" si="14"/>
        <v>0</v>
      </c>
      <c r="I67" s="901">
        <f t="shared" si="14"/>
        <v>0</v>
      </c>
      <c r="J67" s="901">
        <f t="shared" si="14"/>
        <v>0</v>
      </c>
      <c r="K67" s="901">
        <f t="shared" si="14"/>
        <v>0</v>
      </c>
      <c r="L67" s="901">
        <f t="shared" si="14"/>
        <v>0</v>
      </c>
      <c r="M67" s="901">
        <f t="shared" si="14"/>
        <v>0</v>
      </c>
      <c r="N67" s="901">
        <f t="shared" si="14"/>
        <v>0</v>
      </c>
      <c r="O67" s="901">
        <f t="shared" si="14"/>
        <v>0</v>
      </c>
      <c r="P67" s="901">
        <f t="shared" si="14"/>
        <v>0</v>
      </c>
      <c r="Q67" s="901">
        <f t="shared" si="14"/>
        <v>0</v>
      </c>
      <c r="R67" s="901">
        <f t="shared" si="14"/>
        <v>0</v>
      </c>
      <c r="S67" s="901">
        <f t="shared" si="14"/>
        <v>0</v>
      </c>
    </row>
    <row r="68" spans="1:19">
      <c r="C68" s="902" t="s">
        <v>1009</v>
      </c>
      <c r="D68" s="903">
        <f>E67+F67+G67+H67+I67+J67+K67</f>
        <v>0</v>
      </c>
      <c r="L68" s="903">
        <f>M67+N67+O67</f>
        <v>0</v>
      </c>
      <c r="P68" s="903">
        <f>Q67+R67</f>
        <v>0</v>
      </c>
      <c r="S68" s="903">
        <f>L67+D67+P67</f>
        <v>0</v>
      </c>
    </row>
    <row r="69" spans="1:19" ht="15">
      <c r="A69" s="889" t="s">
        <v>79</v>
      </c>
      <c r="B69" s="904" t="s">
        <v>1010</v>
      </c>
      <c r="C69" s="905"/>
      <c r="D69" s="906"/>
      <c r="E69" s="906"/>
      <c r="F69" s="906"/>
      <c r="G69" s="906"/>
      <c r="H69" s="906"/>
      <c r="I69" s="906"/>
      <c r="J69" s="906"/>
      <c r="K69" s="906"/>
      <c r="L69" s="906"/>
    </row>
    <row r="70" spans="1:19">
      <c r="A70" s="889" t="s">
        <v>1011</v>
      </c>
      <c r="B70" s="904" t="s">
        <v>1012</v>
      </c>
    </row>
    <row r="72" spans="1:19" ht="15">
      <c r="A72" s="890" t="s">
        <v>1018</v>
      </c>
    </row>
    <row r="74" spans="1:19" ht="12.75" customHeight="1">
      <c r="A74" s="1533" t="s">
        <v>939</v>
      </c>
      <c r="B74" s="1533" t="s">
        <v>940</v>
      </c>
      <c r="C74" s="1533" t="s">
        <v>983</v>
      </c>
      <c r="D74" s="1533" t="s">
        <v>942</v>
      </c>
      <c r="E74" s="891" t="s">
        <v>115</v>
      </c>
      <c r="F74" s="892"/>
      <c r="G74" s="892"/>
      <c r="H74" s="892"/>
      <c r="I74" s="892"/>
      <c r="J74" s="892"/>
      <c r="K74" s="893"/>
      <c r="L74" s="1533" t="s">
        <v>984</v>
      </c>
      <c r="M74" s="891" t="s">
        <v>115</v>
      </c>
      <c r="N74" s="892"/>
      <c r="O74" s="892"/>
      <c r="P74" s="1533" t="s">
        <v>985</v>
      </c>
      <c r="Q74" s="891" t="s">
        <v>115</v>
      </c>
      <c r="R74" s="892"/>
      <c r="S74" s="1533" t="s">
        <v>986</v>
      </c>
    </row>
    <row r="75" spans="1:19" ht="38.25" customHeight="1">
      <c r="A75" s="1534"/>
      <c r="B75" s="1534"/>
      <c r="C75" s="1534"/>
      <c r="D75" s="1534"/>
      <c r="E75" s="894" t="s">
        <v>987</v>
      </c>
      <c r="F75" s="894" t="s">
        <v>988</v>
      </c>
      <c r="G75" s="894" t="s">
        <v>989</v>
      </c>
      <c r="H75" s="894" t="s">
        <v>990</v>
      </c>
      <c r="I75" s="894" t="s">
        <v>991</v>
      </c>
      <c r="J75" s="894" t="s">
        <v>992</v>
      </c>
      <c r="K75" s="895" t="s">
        <v>993</v>
      </c>
      <c r="L75" s="1534"/>
      <c r="M75" s="894" t="s">
        <v>461</v>
      </c>
      <c r="N75" s="894" t="s">
        <v>459</v>
      </c>
      <c r="O75" s="894" t="s">
        <v>1016</v>
      </c>
      <c r="P75" s="1534"/>
      <c r="Q75" s="894" t="s">
        <v>995</v>
      </c>
      <c r="R75" s="894" t="s">
        <v>996</v>
      </c>
      <c r="S75" s="1534"/>
    </row>
    <row r="76" spans="1:19">
      <c r="A76" s="896">
        <v>1</v>
      </c>
      <c r="B76" s="896">
        <v>2</v>
      </c>
      <c r="C76" s="896">
        <v>3</v>
      </c>
      <c r="D76" s="896">
        <v>4</v>
      </c>
      <c r="E76" s="896">
        <v>5</v>
      </c>
      <c r="F76" s="896">
        <v>6</v>
      </c>
      <c r="G76" s="896">
        <v>7</v>
      </c>
      <c r="H76" s="896">
        <v>8</v>
      </c>
      <c r="I76" s="896">
        <v>9</v>
      </c>
      <c r="J76" s="896">
        <v>10</v>
      </c>
      <c r="K76" s="896">
        <v>11</v>
      </c>
      <c r="L76" s="896">
        <v>12</v>
      </c>
      <c r="M76" s="896">
        <v>13</v>
      </c>
      <c r="N76" s="896">
        <v>14</v>
      </c>
      <c r="O76" s="896">
        <v>15</v>
      </c>
      <c r="P76" s="896">
        <v>16</v>
      </c>
      <c r="Q76" s="896">
        <v>17</v>
      </c>
      <c r="R76" s="896">
        <v>18</v>
      </c>
      <c r="S76" s="896">
        <v>19</v>
      </c>
    </row>
    <row r="77" spans="1:19" s="829" customFormat="1" ht="13.5" customHeight="1">
      <c r="A77" s="845" t="s">
        <v>1</v>
      </c>
      <c r="B77" s="849" t="s">
        <v>997</v>
      </c>
      <c r="C77" s="897"/>
      <c r="D77" s="898">
        <f>SUM(E77:K77)</f>
        <v>0</v>
      </c>
      <c r="E77" s="898"/>
      <c r="F77" s="898"/>
      <c r="G77" s="898"/>
      <c r="H77" s="898"/>
      <c r="I77" s="898"/>
      <c r="J77" s="898"/>
      <c r="K77" s="898"/>
      <c r="L77" s="898">
        <f>SUM(M77:O77)</f>
        <v>0</v>
      </c>
      <c r="M77" s="898"/>
      <c r="N77" s="898"/>
      <c r="O77" s="898"/>
      <c r="P77" s="898">
        <f>SUM(Q77:R77)</f>
        <v>0</v>
      </c>
      <c r="Q77" s="898"/>
      <c r="R77" s="898"/>
      <c r="S77" s="898">
        <f>D77+L77+P77</f>
        <v>0</v>
      </c>
    </row>
    <row r="78" spans="1:19" s="829" customFormat="1" ht="13.5" customHeight="1">
      <c r="A78" s="845" t="s">
        <v>2</v>
      </c>
      <c r="B78" s="849" t="s">
        <v>998</v>
      </c>
      <c r="C78" s="897"/>
      <c r="D78" s="898">
        <f t="shared" ref="D78:D88" si="15">SUM(E78:K78)</f>
        <v>0</v>
      </c>
      <c r="E78" s="898"/>
      <c r="F78" s="898"/>
      <c r="G78" s="898"/>
      <c r="H78" s="898"/>
      <c r="I78" s="898"/>
      <c r="J78" s="898"/>
      <c r="K78" s="898"/>
      <c r="L78" s="898">
        <f t="shared" ref="L78:L88" si="16">SUM(M78:O78)</f>
        <v>0</v>
      </c>
      <c r="M78" s="898"/>
      <c r="N78" s="898"/>
      <c r="O78" s="898"/>
      <c r="P78" s="898">
        <f t="shared" ref="P78:P88" si="17">SUM(Q78:R78)</f>
        <v>0</v>
      </c>
      <c r="Q78" s="898"/>
      <c r="R78" s="898"/>
      <c r="S78" s="898">
        <f t="shared" ref="S78:S88" si="18">D78+L78+P78</f>
        <v>0</v>
      </c>
    </row>
    <row r="79" spans="1:19" s="829" customFormat="1" ht="13.5" customHeight="1">
      <c r="A79" s="845" t="s">
        <v>4</v>
      </c>
      <c r="B79" s="849" t="s">
        <v>999</v>
      </c>
      <c r="C79" s="897"/>
      <c r="D79" s="898">
        <f t="shared" si="15"/>
        <v>0</v>
      </c>
      <c r="E79" s="898"/>
      <c r="F79" s="898"/>
      <c r="G79" s="898"/>
      <c r="H79" s="898"/>
      <c r="I79" s="898"/>
      <c r="J79" s="898"/>
      <c r="K79" s="898"/>
      <c r="L79" s="898">
        <f t="shared" si="16"/>
        <v>0</v>
      </c>
      <c r="M79" s="898"/>
      <c r="N79" s="898"/>
      <c r="O79" s="898"/>
      <c r="P79" s="898">
        <f t="shared" si="17"/>
        <v>0</v>
      </c>
      <c r="Q79" s="898"/>
      <c r="R79" s="898"/>
      <c r="S79" s="898">
        <f t="shared" si="18"/>
        <v>0</v>
      </c>
    </row>
    <row r="80" spans="1:19" s="829" customFormat="1" ht="13.5" customHeight="1">
      <c r="A80" s="845" t="s">
        <v>8</v>
      </c>
      <c r="B80" s="849" t="s">
        <v>1000</v>
      </c>
      <c r="C80" s="897"/>
      <c r="D80" s="898">
        <f t="shared" si="15"/>
        <v>0</v>
      </c>
      <c r="E80" s="898"/>
      <c r="F80" s="898"/>
      <c r="G80" s="898"/>
      <c r="H80" s="898"/>
      <c r="I80" s="898"/>
      <c r="J80" s="898"/>
      <c r="K80" s="898"/>
      <c r="L80" s="898">
        <f t="shared" si="16"/>
        <v>0</v>
      </c>
      <c r="M80" s="898"/>
      <c r="N80" s="898"/>
      <c r="O80" s="898"/>
      <c r="P80" s="898">
        <f t="shared" si="17"/>
        <v>0</v>
      </c>
      <c r="Q80" s="898"/>
      <c r="R80" s="898"/>
      <c r="S80" s="898">
        <f t="shared" si="18"/>
        <v>0</v>
      </c>
    </row>
    <row r="81" spans="1:19" s="829" customFormat="1" ht="13.5" customHeight="1">
      <c r="A81" s="845" t="s">
        <v>291</v>
      </c>
      <c r="B81" s="849" t="s">
        <v>1001</v>
      </c>
      <c r="C81" s="897"/>
      <c r="D81" s="898">
        <f t="shared" si="15"/>
        <v>0</v>
      </c>
      <c r="E81" s="898"/>
      <c r="F81" s="898"/>
      <c r="G81" s="898"/>
      <c r="H81" s="898"/>
      <c r="I81" s="898"/>
      <c r="J81" s="898"/>
      <c r="K81" s="898"/>
      <c r="L81" s="898">
        <f t="shared" si="16"/>
        <v>0</v>
      </c>
      <c r="M81" s="898"/>
      <c r="N81" s="898"/>
      <c r="O81" s="898"/>
      <c r="P81" s="898">
        <f t="shared" si="17"/>
        <v>0</v>
      </c>
      <c r="Q81" s="898"/>
      <c r="R81" s="898"/>
      <c r="S81" s="898">
        <f t="shared" si="18"/>
        <v>0</v>
      </c>
    </row>
    <row r="82" spans="1:19" s="829" customFormat="1" ht="13.5" customHeight="1">
      <c r="A82" s="845" t="s">
        <v>292</v>
      </c>
      <c r="B82" s="849" t="s">
        <v>1002</v>
      </c>
      <c r="C82" s="897"/>
      <c r="D82" s="898">
        <f t="shared" si="15"/>
        <v>0</v>
      </c>
      <c r="E82" s="898"/>
      <c r="F82" s="898"/>
      <c r="G82" s="898"/>
      <c r="H82" s="898"/>
      <c r="I82" s="898"/>
      <c r="J82" s="898"/>
      <c r="K82" s="898"/>
      <c r="L82" s="898">
        <f t="shared" si="16"/>
        <v>0</v>
      </c>
      <c r="M82" s="898"/>
      <c r="N82" s="898"/>
      <c r="O82" s="898"/>
      <c r="P82" s="898">
        <f t="shared" si="17"/>
        <v>0</v>
      </c>
      <c r="Q82" s="898"/>
      <c r="R82" s="898"/>
      <c r="S82" s="898">
        <f t="shared" si="18"/>
        <v>0</v>
      </c>
    </row>
    <row r="83" spans="1:19" s="829" customFormat="1" ht="13.5" customHeight="1">
      <c r="A83" s="845" t="s">
        <v>339</v>
      </c>
      <c r="B83" s="849" t="s">
        <v>1003</v>
      </c>
      <c r="C83" s="897"/>
      <c r="D83" s="898">
        <f t="shared" si="15"/>
        <v>0</v>
      </c>
      <c r="E83" s="898"/>
      <c r="F83" s="898"/>
      <c r="G83" s="898"/>
      <c r="H83" s="898"/>
      <c r="I83" s="898"/>
      <c r="J83" s="898"/>
      <c r="K83" s="898"/>
      <c r="L83" s="898">
        <f t="shared" si="16"/>
        <v>0</v>
      </c>
      <c r="M83" s="898"/>
      <c r="N83" s="898"/>
      <c r="O83" s="898"/>
      <c r="P83" s="898">
        <f t="shared" si="17"/>
        <v>0</v>
      </c>
      <c r="Q83" s="898"/>
      <c r="R83" s="898"/>
      <c r="S83" s="898">
        <f t="shared" si="18"/>
        <v>0</v>
      </c>
    </row>
    <row r="84" spans="1:19" s="829" customFormat="1" ht="13.5" customHeight="1">
      <c r="A84" s="845" t="s">
        <v>340</v>
      </c>
      <c r="B84" s="849" t="s">
        <v>1004</v>
      </c>
      <c r="C84" s="897"/>
      <c r="D84" s="898">
        <f t="shared" si="15"/>
        <v>0</v>
      </c>
      <c r="E84" s="898"/>
      <c r="F84" s="898"/>
      <c r="G84" s="898"/>
      <c r="H84" s="898"/>
      <c r="I84" s="898"/>
      <c r="J84" s="898"/>
      <c r="K84" s="898"/>
      <c r="L84" s="898">
        <f t="shared" si="16"/>
        <v>0</v>
      </c>
      <c r="M84" s="898"/>
      <c r="N84" s="898"/>
      <c r="O84" s="898"/>
      <c r="P84" s="898">
        <f t="shared" si="17"/>
        <v>0</v>
      </c>
      <c r="Q84" s="898"/>
      <c r="R84" s="898"/>
      <c r="S84" s="898">
        <f t="shared" si="18"/>
        <v>0</v>
      </c>
    </row>
    <row r="85" spans="1:19" s="829" customFormat="1" ht="13.5" customHeight="1">
      <c r="A85" s="845" t="s">
        <v>477</v>
      </c>
      <c r="B85" s="849" t="s">
        <v>1005</v>
      </c>
      <c r="C85" s="897"/>
      <c r="D85" s="898">
        <f t="shared" si="15"/>
        <v>0</v>
      </c>
      <c r="E85" s="898"/>
      <c r="F85" s="898"/>
      <c r="G85" s="898"/>
      <c r="H85" s="898"/>
      <c r="I85" s="898"/>
      <c r="J85" s="898"/>
      <c r="K85" s="898"/>
      <c r="L85" s="898">
        <f t="shared" si="16"/>
        <v>0</v>
      </c>
      <c r="M85" s="898"/>
      <c r="N85" s="898"/>
      <c r="O85" s="898"/>
      <c r="P85" s="898">
        <f t="shared" si="17"/>
        <v>0</v>
      </c>
      <c r="Q85" s="898"/>
      <c r="R85" s="898"/>
      <c r="S85" s="898">
        <f t="shared" si="18"/>
        <v>0</v>
      </c>
    </row>
    <row r="86" spans="1:19" s="829" customFormat="1" ht="13.5" customHeight="1">
      <c r="A86" s="845" t="s">
        <v>483</v>
      </c>
      <c r="B86" s="849" t="s">
        <v>1006</v>
      </c>
      <c r="C86" s="897"/>
      <c r="D86" s="898">
        <f t="shared" si="15"/>
        <v>0</v>
      </c>
      <c r="E86" s="898"/>
      <c r="F86" s="898"/>
      <c r="G86" s="898"/>
      <c r="H86" s="898"/>
      <c r="I86" s="898"/>
      <c r="J86" s="898"/>
      <c r="K86" s="898"/>
      <c r="L86" s="898">
        <f t="shared" si="16"/>
        <v>0</v>
      </c>
      <c r="M86" s="898"/>
      <c r="N86" s="898"/>
      <c r="O86" s="898"/>
      <c r="P86" s="898">
        <f t="shared" si="17"/>
        <v>0</v>
      </c>
      <c r="Q86" s="898"/>
      <c r="R86" s="898"/>
      <c r="S86" s="898">
        <f t="shared" si="18"/>
        <v>0</v>
      </c>
    </row>
    <row r="87" spans="1:19" s="829" customFormat="1" ht="13.5" customHeight="1">
      <c r="A87" s="845" t="s">
        <v>491</v>
      </c>
      <c r="B87" s="849" t="s">
        <v>1007</v>
      </c>
      <c r="C87" s="897"/>
      <c r="D87" s="898">
        <f t="shared" si="15"/>
        <v>0</v>
      </c>
      <c r="E87" s="898"/>
      <c r="F87" s="898"/>
      <c r="G87" s="898"/>
      <c r="H87" s="898"/>
      <c r="I87" s="898"/>
      <c r="J87" s="898"/>
      <c r="K87" s="898"/>
      <c r="L87" s="898">
        <f t="shared" si="16"/>
        <v>0</v>
      </c>
      <c r="M87" s="898"/>
      <c r="N87" s="898"/>
      <c r="O87" s="898"/>
      <c r="P87" s="898">
        <f t="shared" si="17"/>
        <v>0</v>
      </c>
      <c r="Q87" s="898"/>
      <c r="R87" s="898"/>
      <c r="S87" s="898">
        <f t="shared" si="18"/>
        <v>0</v>
      </c>
    </row>
    <row r="88" spans="1:19" s="829" customFormat="1" ht="13.5" customHeight="1">
      <c r="A88" s="845" t="s">
        <v>781</v>
      </c>
      <c r="B88" s="849" t="s">
        <v>1008</v>
      </c>
      <c r="C88" s="897"/>
      <c r="D88" s="898">
        <f t="shared" si="15"/>
        <v>0</v>
      </c>
      <c r="E88" s="898"/>
      <c r="F88" s="898"/>
      <c r="G88" s="898"/>
      <c r="H88" s="898"/>
      <c r="I88" s="898"/>
      <c r="J88" s="898"/>
      <c r="K88" s="898"/>
      <c r="L88" s="898">
        <f t="shared" si="16"/>
        <v>0</v>
      </c>
      <c r="M88" s="898"/>
      <c r="N88" s="898"/>
      <c r="O88" s="898"/>
      <c r="P88" s="898">
        <f t="shared" si="17"/>
        <v>0</v>
      </c>
      <c r="Q88" s="898"/>
      <c r="R88" s="898"/>
      <c r="S88" s="898">
        <f t="shared" si="18"/>
        <v>0</v>
      </c>
    </row>
    <row r="89" spans="1:19" s="830" customFormat="1" ht="13.5" customHeight="1">
      <c r="A89" s="899"/>
      <c r="B89" s="899" t="s">
        <v>27</v>
      </c>
      <c r="C89" s="900">
        <f>SUM(C77:C88)/12</f>
        <v>0</v>
      </c>
      <c r="D89" s="901">
        <f>SUM(D77:D88)</f>
        <v>0</v>
      </c>
      <c r="E89" s="901">
        <f t="shared" ref="E89:S89" si="19">SUM(E77:E88)</f>
        <v>0</v>
      </c>
      <c r="F89" s="901">
        <f t="shared" si="19"/>
        <v>0</v>
      </c>
      <c r="G89" s="901">
        <f t="shared" si="19"/>
        <v>0</v>
      </c>
      <c r="H89" s="901">
        <f t="shared" si="19"/>
        <v>0</v>
      </c>
      <c r="I89" s="901">
        <f t="shared" si="19"/>
        <v>0</v>
      </c>
      <c r="J89" s="901">
        <f t="shared" si="19"/>
        <v>0</v>
      </c>
      <c r="K89" s="901">
        <f t="shared" si="19"/>
        <v>0</v>
      </c>
      <c r="L89" s="901">
        <f t="shared" si="19"/>
        <v>0</v>
      </c>
      <c r="M89" s="901">
        <f t="shared" si="19"/>
        <v>0</v>
      </c>
      <c r="N89" s="901">
        <f t="shared" si="19"/>
        <v>0</v>
      </c>
      <c r="O89" s="901">
        <f t="shared" si="19"/>
        <v>0</v>
      </c>
      <c r="P89" s="901">
        <f t="shared" si="19"/>
        <v>0</v>
      </c>
      <c r="Q89" s="901">
        <f t="shared" si="19"/>
        <v>0</v>
      </c>
      <c r="R89" s="901">
        <f t="shared" si="19"/>
        <v>0</v>
      </c>
      <c r="S89" s="901">
        <f t="shared" si="19"/>
        <v>0</v>
      </c>
    </row>
    <row r="90" spans="1:19">
      <c r="C90" s="902" t="s">
        <v>1009</v>
      </c>
      <c r="D90" s="903">
        <f>E89+F89+G89+H89+I89+J89+K89</f>
        <v>0</v>
      </c>
      <c r="L90" s="903">
        <f>M89+N89+O89</f>
        <v>0</v>
      </c>
      <c r="P90" s="903">
        <f>Q89+R89</f>
        <v>0</v>
      </c>
      <c r="S90" s="903">
        <f>L89+D89+P89</f>
        <v>0</v>
      </c>
    </row>
    <row r="91" spans="1:19" ht="15">
      <c r="A91" s="889" t="s">
        <v>79</v>
      </c>
      <c r="B91" s="904" t="s">
        <v>1010</v>
      </c>
      <c r="C91" s="905"/>
      <c r="D91" s="906"/>
      <c r="E91" s="906"/>
      <c r="F91" s="906"/>
      <c r="G91" s="906"/>
      <c r="H91" s="906"/>
      <c r="I91" s="906"/>
      <c r="J91" s="906"/>
      <c r="K91" s="906"/>
      <c r="L91" s="906"/>
    </row>
    <row r="92" spans="1:19">
      <c r="A92" s="889" t="s">
        <v>1011</v>
      </c>
      <c r="B92" s="904" t="s">
        <v>1012</v>
      </c>
    </row>
    <row r="94" spans="1:19" ht="15">
      <c r="A94" s="890" t="s">
        <v>1019</v>
      </c>
    </row>
    <row r="96" spans="1:19" ht="12.75" customHeight="1">
      <c r="A96" s="1533" t="s">
        <v>939</v>
      </c>
      <c r="B96" s="1533" t="s">
        <v>940</v>
      </c>
      <c r="C96" s="1533" t="s">
        <v>983</v>
      </c>
      <c r="D96" s="1533" t="s">
        <v>942</v>
      </c>
      <c r="E96" s="891" t="s">
        <v>115</v>
      </c>
      <c r="F96" s="892"/>
      <c r="G96" s="892"/>
      <c r="H96" s="892"/>
      <c r="I96" s="892"/>
      <c r="J96" s="892"/>
      <c r="K96" s="893"/>
      <c r="L96" s="1533" t="s">
        <v>984</v>
      </c>
      <c r="M96" s="891" t="s">
        <v>115</v>
      </c>
      <c r="N96" s="892"/>
      <c r="O96" s="892"/>
      <c r="P96" s="1533" t="s">
        <v>985</v>
      </c>
      <c r="Q96" s="891" t="s">
        <v>115</v>
      </c>
      <c r="R96" s="892"/>
      <c r="S96" s="1533" t="s">
        <v>986</v>
      </c>
    </row>
    <row r="97" spans="1:19" ht="38.25" customHeight="1">
      <c r="A97" s="1534"/>
      <c r="B97" s="1534"/>
      <c r="C97" s="1534"/>
      <c r="D97" s="1534"/>
      <c r="E97" s="894" t="s">
        <v>987</v>
      </c>
      <c r="F97" s="894" t="s">
        <v>988</v>
      </c>
      <c r="G97" s="894" t="s">
        <v>989</v>
      </c>
      <c r="H97" s="894" t="s">
        <v>990</v>
      </c>
      <c r="I97" s="894" t="s">
        <v>991</v>
      </c>
      <c r="J97" s="894" t="s">
        <v>992</v>
      </c>
      <c r="K97" s="895" t="s">
        <v>993</v>
      </c>
      <c r="L97" s="1534"/>
      <c r="M97" s="894" t="s">
        <v>461</v>
      </c>
      <c r="N97" s="894" t="s">
        <v>459</v>
      </c>
      <c r="O97" s="894" t="s">
        <v>1016</v>
      </c>
      <c r="P97" s="1534"/>
      <c r="Q97" s="894" t="s">
        <v>995</v>
      </c>
      <c r="R97" s="894" t="s">
        <v>996</v>
      </c>
      <c r="S97" s="1534"/>
    </row>
    <row r="98" spans="1:19">
      <c r="A98" s="896">
        <v>1</v>
      </c>
      <c r="B98" s="896">
        <v>2</v>
      </c>
      <c r="C98" s="896">
        <v>3</v>
      </c>
      <c r="D98" s="896">
        <v>4</v>
      </c>
      <c r="E98" s="896">
        <v>5</v>
      </c>
      <c r="F98" s="896">
        <v>6</v>
      </c>
      <c r="G98" s="896">
        <v>7</v>
      </c>
      <c r="H98" s="896">
        <v>8</v>
      </c>
      <c r="I98" s="896">
        <v>9</v>
      </c>
      <c r="J98" s="896">
        <v>10</v>
      </c>
      <c r="K98" s="896">
        <v>11</v>
      </c>
      <c r="L98" s="896">
        <v>12</v>
      </c>
      <c r="M98" s="896">
        <v>13</v>
      </c>
      <c r="N98" s="896">
        <v>14</v>
      </c>
      <c r="O98" s="896">
        <v>15</v>
      </c>
      <c r="P98" s="896">
        <v>16</v>
      </c>
      <c r="Q98" s="896">
        <v>17</v>
      </c>
      <c r="R98" s="896">
        <v>18</v>
      </c>
      <c r="S98" s="896">
        <v>19</v>
      </c>
    </row>
    <row r="99" spans="1:19" s="829" customFormat="1" ht="13.5" customHeight="1">
      <c r="A99" s="845" t="s">
        <v>1</v>
      </c>
      <c r="B99" s="849" t="s">
        <v>997</v>
      </c>
      <c r="C99" s="897"/>
      <c r="D99" s="898">
        <f>SUM(E99:K99)</f>
        <v>0</v>
      </c>
      <c r="E99" s="898"/>
      <c r="F99" s="898"/>
      <c r="G99" s="898"/>
      <c r="H99" s="898"/>
      <c r="I99" s="898"/>
      <c r="J99" s="898"/>
      <c r="K99" s="898"/>
      <c r="L99" s="898">
        <f>SUM(M99:O99)</f>
        <v>0</v>
      </c>
      <c r="M99" s="898"/>
      <c r="N99" s="898"/>
      <c r="O99" s="898"/>
      <c r="P99" s="898">
        <f>SUM(Q99:R99)</f>
        <v>0</v>
      </c>
      <c r="Q99" s="898"/>
      <c r="R99" s="898"/>
      <c r="S99" s="898">
        <f>D99+L99+P99</f>
        <v>0</v>
      </c>
    </row>
    <row r="100" spans="1:19" s="829" customFormat="1" ht="13.5" customHeight="1">
      <c r="A100" s="845" t="s">
        <v>2</v>
      </c>
      <c r="B100" s="849" t="s">
        <v>998</v>
      </c>
      <c r="C100" s="897"/>
      <c r="D100" s="898">
        <f t="shared" ref="D100:D110" si="20">SUM(E100:K100)</f>
        <v>0</v>
      </c>
      <c r="E100" s="898"/>
      <c r="F100" s="898"/>
      <c r="G100" s="898"/>
      <c r="H100" s="898"/>
      <c r="I100" s="898"/>
      <c r="J100" s="898"/>
      <c r="K100" s="898"/>
      <c r="L100" s="898">
        <f t="shared" ref="L100:L110" si="21">SUM(M100:O100)</f>
        <v>0</v>
      </c>
      <c r="M100" s="898"/>
      <c r="N100" s="898"/>
      <c r="O100" s="898"/>
      <c r="P100" s="898">
        <f t="shared" ref="P100:P110" si="22">SUM(Q100:R100)</f>
        <v>0</v>
      </c>
      <c r="Q100" s="898"/>
      <c r="R100" s="898"/>
      <c r="S100" s="898">
        <f t="shared" ref="S100:S110" si="23">D100+L100+P100</f>
        <v>0</v>
      </c>
    </row>
    <row r="101" spans="1:19" s="829" customFormat="1" ht="13.5" customHeight="1">
      <c r="A101" s="845" t="s">
        <v>4</v>
      </c>
      <c r="B101" s="849" t="s">
        <v>999</v>
      </c>
      <c r="C101" s="897"/>
      <c r="D101" s="898">
        <f t="shared" si="20"/>
        <v>0</v>
      </c>
      <c r="E101" s="898"/>
      <c r="F101" s="898"/>
      <c r="G101" s="898"/>
      <c r="H101" s="898"/>
      <c r="I101" s="898"/>
      <c r="J101" s="898"/>
      <c r="K101" s="898"/>
      <c r="L101" s="898">
        <f t="shared" si="21"/>
        <v>0</v>
      </c>
      <c r="M101" s="898"/>
      <c r="N101" s="898"/>
      <c r="O101" s="898"/>
      <c r="P101" s="898">
        <f t="shared" si="22"/>
        <v>0</v>
      </c>
      <c r="Q101" s="898"/>
      <c r="R101" s="898"/>
      <c r="S101" s="898">
        <f t="shared" si="23"/>
        <v>0</v>
      </c>
    </row>
    <row r="102" spans="1:19" s="829" customFormat="1" ht="13.5" customHeight="1">
      <c r="A102" s="845" t="s">
        <v>8</v>
      </c>
      <c r="B102" s="849" t="s">
        <v>1000</v>
      </c>
      <c r="C102" s="897"/>
      <c r="D102" s="898">
        <f t="shared" si="20"/>
        <v>0</v>
      </c>
      <c r="E102" s="898"/>
      <c r="F102" s="898"/>
      <c r="G102" s="898"/>
      <c r="H102" s="898"/>
      <c r="I102" s="898"/>
      <c r="J102" s="898"/>
      <c r="K102" s="898"/>
      <c r="L102" s="898">
        <f t="shared" si="21"/>
        <v>0</v>
      </c>
      <c r="M102" s="898"/>
      <c r="N102" s="898"/>
      <c r="O102" s="898"/>
      <c r="P102" s="898">
        <f t="shared" si="22"/>
        <v>0</v>
      </c>
      <c r="Q102" s="898"/>
      <c r="R102" s="898"/>
      <c r="S102" s="898">
        <f t="shared" si="23"/>
        <v>0</v>
      </c>
    </row>
    <row r="103" spans="1:19" s="829" customFormat="1" ht="13.5" customHeight="1">
      <c r="A103" s="845" t="s">
        <v>291</v>
      </c>
      <c r="B103" s="849" t="s">
        <v>1001</v>
      </c>
      <c r="C103" s="897"/>
      <c r="D103" s="898">
        <f t="shared" si="20"/>
        <v>0</v>
      </c>
      <c r="E103" s="898"/>
      <c r="F103" s="898"/>
      <c r="G103" s="898"/>
      <c r="H103" s="898"/>
      <c r="I103" s="898"/>
      <c r="J103" s="898"/>
      <c r="K103" s="898"/>
      <c r="L103" s="898">
        <f t="shared" si="21"/>
        <v>0</v>
      </c>
      <c r="M103" s="898"/>
      <c r="N103" s="898"/>
      <c r="O103" s="898"/>
      <c r="P103" s="898">
        <f t="shared" si="22"/>
        <v>0</v>
      </c>
      <c r="Q103" s="898"/>
      <c r="R103" s="898"/>
      <c r="S103" s="898">
        <f t="shared" si="23"/>
        <v>0</v>
      </c>
    </row>
    <row r="104" spans="1:19" s="829" customFormat="1" ht="13.5" customHeight="1">
      <c r="A104" s="845" t="s">
        <v>292</v>
      </c>
      <c r="B104" s="849" t="s">
        <v>1002</v>
      </c>
      <c r="C104" s="897"/>
      <c r="D104" s="898">
        <f t="shared" si="20"/>
        <v>0</v>
      </c>
      <c r="E104" s="898"/>
      <c r="F104" s="898"/>
      <c r="G104" s="898"/>
      <c r="H104" s="898"/>
      <c r="I104" s="898"/>
      <c r="J104" s="898"/>
      <c r="K104" s="898"/>
      <c r="L104" s="898">
        <f t="shared" si="21"/>
        <v>0</v>
      </c>
      <c r="M104" s="898"/>
      <c r="N104" s="898"/>
      <c r="O104" s="898"/>
      <c r="P104" s="898">
        <f t="shared" si="22"/>
        <v>0</v>
      </c>
      <c r="Q104" s="898"/>
      <c r="R104" s="898"/>
      <c r="S104" s="898">
        <f t="shared" si="23"/>
        <v>0</v>
      </c>
    </row>
    <row r="105" spans="1:19" s="829" customFormat="1" ht="13.5" customHeight="1">
      <c r="A105" s="845" t="s">
        <v>339</v>
      </c>
      <c r="B105" s="849" t="s">
        <v>1003</v>
      </c>
      <c r="C105" s="897"/>
      <c r="D105" s="898">
        <f t="shared" si="20"/>
        <v>0</v>
      </c>
      <c r="E105" s="898"/>
      <c r="F105" s="898"/>
      <c r="G105" s="898"/>
      <c r="H105" s="898"/>
      <c r="I105" s="898"/>
      <c r="J105" s="898"/>
      <c r="K105" s="898"/>
      <c r="L105" s="898">
        <f t="shared" si="21"/>
        <v>0</v>
      </c>
      <c r="M105" s="898"/>
      <c r="N105" s="898"/>
      <c r="O105" s="898"/>
      <c r="P105" s="898">
        <f t="shared" si="22"/>
        <v>0</v>
      </c>
      <c r="Q105" s="898"/>
      <c r="R105" s="898"/>
      <c r="S105" s="898">
        <f t="shared" si="23"/>
        <v>0</v>
      </c>
    </row>
    <row r="106" spans="1:19" s="829" customFormat="1" ht="13.5" customHeight="1">
      <c r="A106" s="845" t="s">
        <v>340</v>
      </c>
      <c r="B106" s="849" t="s">
        <v>1004</v>
      </c>
      <c r="C106" s="897"/>
      <c r="D106" s="898">
        <f t="shared" si="20"/>
        <v>0</v>
      </c>
      <c r="E106" s="898"/>
      <c r="F106" s="898"/>
      <c r="G106" s="898"/>
      <c r="H106" s="898"/>
      <c r="I106" s="898"/>
      <c r="J106" s="898"/>
      <c r="K106" s="898"/>
      <c r="L106" s="898">
        <f t="shared" si="21"/>
        <v>0</v>
      </c>
      <c r="M106" s="898"/>
      <c r="N106" s="898"/>
      <c r="O106" s="898"/>
      <c r="P106" s="898">
        <f t="shared" si="22"/>
        <v>0</v>
      </c>
      <c r="Q106" s="898"/>
      <c r="R106" s="898"/>
      <c r="S106" s="898">
        <f t="shared" si="23"/>
        <v>0</v>
      </c>
    </row>
    <row r="107" spans="1:19" s="829" customFormat="1" ht="13.5" customHeight="1">
      <c r="A107" s="845" t="s">
        <v>477</v>
      </c>
      <c r="B107" s="849" t="s">
        <v>1005</v>
      </c>
      <c r="C107" s="897"/>
      <c r="D107" s="898">
        <f t="shared" si="20"/>
        <v>0</v>
      </c>
      <c r="E107" s="898"/>
      <c r="F107" s="898"/>
      <c r="G107" s="898"/>
      <c r="H107" s="898"/>
      <c r="I107" s="898"/>
      <c r="J107" s="898"/>
      <c r="K107" s="898"/>
      <c r="L107" s="898">
        <f t="shared" si="21"/>
        <v>0</v>
      </c>
      <c r="M107" s="898"/>
      <c r="N107" s="898"/>
      <c r="O107" s="898"/>
      <c r="P107" s="898">
        <f t="shared" si="22"/>
        <v>0</v>
      </c>
      <c r="Q107" s="898"/>
      <c r="R107" s="898"/>
      <c r="S107" s="898">
        <f t="shared" si="23"/>
        <v>0</v>
      </c>
    </row>
    <row r="108" spans="1:19" s="829" customFormat="1" ht="13.5" customHeight="1">
      <c r="A108" s="845" t="s">
        <v>483</v>
      </c>
      <c r="B108" s="849" t="s">
        <v>1006</v>
      </c>
      <c r="C108" s="897"/>
      <c r="D108" s="898">
        <f t="shared" si="20"/>
        <v>0</v>
      </c>
      <c r="E108" s="898"/>
      <c r="F108" s="898"/>
      <c r="G108" s="898"/>
      <c r="H108" s="898"/>
      <c r="I108" s="898"/>
      <c r="J108" s="898"/>
      <c r="K108" s="898"/>
      <c r="L108" s="898">
        <f t="shared" si="21"/>
        <v>0</v>
      </c>
      <c r="M108" s="898"/>
      <c r="N108" s="898"/>
      <c r="O108" s="898"/>
      <c r="P108" s="898">
        <f t="shared" si="22"/>
        <v>0</v>
      </c>
      <c r="Q108" s="898"/>
      <c r="R108" s="898"/>
      <c r="S108" s="898">
        <f t="shared" si="23"/>
        <v>0</v>
      </c>
    </row>
    <row r="109" spans="1:19" s="829" customFormat="1" ht="13.5" customHeight="1">
      <c r="A109" s="845" t="s">
        <v>491</v>
      </c>
      <c r="B109" s="849" t="s">
        <v>1007</v>
      </c>
      <c r="C109" s="897"/>
      <c r="D109" s="898">
        <f t="shared" si="20"/>
        <v>0</v>
      </c>
      <c r="E109" s="898"/>
      <c r="F109" s="898"/>
      <c r="G109" s="898"/>
      <c r="H109" s="898"/>
      <c r="I109" s="898"/>
      <c r="J109" s="898"/>
      <c r="K109" s="898"/>
      <c r="L109" s="898">
        <f t="shared" si="21"/>
        <v>0</v>
      </c>
      <c r="M109" s="898"/>
      <c r="N109" s="898"/>
      <c r="O109" s="898"/>
      <c r="P109" s="898">
        <f t="shared" si="22"/>
        <v>0</v>
      </c>
      <c r="Q109" s="898"/>
      <c r="R109" s="898"/>
      <c r="S109" s="898">
        <f t="shared" si="23"/>
        <v>0</v>
      </c>
    </row>
    <row r="110" spans="1:19" s="829" customFormat="1" ht="13.5" customHeight="1">
      <c r="A110" s="845" t="s">
        <v>781</v>
      </c>
      <c r="B110" s="849" t="s">
        <v>1008</v>
      </c>
      <c r="C110" s="897"/>
      <c r="D110" s="898">
        <f t="shared" si="20"/>
        <v>0</v>
      </c>
      <c r="E110" s="898"/>
      <c r="F110" s="898"/>
      <c r="G110" s="898"/>
      <c r="H110" s="898"/>
      <c r="I110" s="898"/>
      <c r="J110" s="898"/>
      <c r="K110" s="898"/>
      <c r="L110" s="898">
        <f t="shared" si="21"/>
        <v>0</v>
      </c>
      <c r="M110" s="898"/>
      <c r="N110" s="898"/>
      <c r="O110" s="898"/>
      <c r="P110" s="898">
        <f t="shared" si="22"/>
        <v>0</v>
      </c>
      <c r="Q110" s="898"/>
      <c r="R110" s="898"/>
      <c r="S110" s="898">
        <f t="shared" si="23"/>
        <v>0</v>
      </c>
    </row>
    <row r="111" spans="1:19" s="830" customFormat="1" ht="13.5" customHeight="1">
      <c r="A111" s="899"/>
      <c r="B111" s="899" t="s">
        <v>27</v>
      </c>
      <c r="C111" s="900">
        <f>SUM(C99:C110)/12</f>
        <v>0</v>
      </c>
      <c r="D111" s="901">
        <f>SUM(D99:D110)</f>
        <v>0</v>
      </c>
      <c r="E111" s="901">
        <f t="shared" ref="E111:S111" si="24">SUM(E99:E110)</f>
        <v>0</v>
      </c>
      <c r="F111" s="901">
        <f t="shared" si="24"/>
        <v>0</v>
      </c>
      <c r="G111" s="901">
        <f t="shared" si="24"/>
        <v>0</v>
      </c>
      <c r="H111" s="901">
        <f t="shared" si="24"/>
        <v>0</v>
      </c>
      <c r="I111" s="901">
        <f t="shared" si="24"/>
        <v>0</v>
      </c>
      <c r="J111" s="901">
        <f t="shared" si="24"/>
        <v>0</v>
      </c>
      <c r="K111" s="901">
        <f t="shared" si="24"/>
        <v>0</v>
      </c>
      <c r="L111" s="901">
        <f t="shared" si="24"/>
        <v>0</v>
      </c>
      <c r="M111" s="901">
        <f t="shared" si="24"/>
        <v>0</v>
      </c>
      <c r="N111" s="901">
        <f t="shared" si="24"/>
        <v>0</v>
      </c>
      <c r="O111" s="901">
        <f t="shared" si="24"/>
        <v>0</v>
      </c>
      <c r="P111" s="901">
        <f t="shared" si="24"/>
        <v>0</v>
      </c>
      <c r="Q111" s="901">
        <f t="shared" si="24"/>
        <v>0</v>
      </c>
      <c r="R111" s="901">
        <f t="shared" si="24"/>
        <v>0</v>
      </c>
      <c r="S111" s="901">
        <f t="shared" si="24"/>
        <v>0</v>
      </c>
    </row>
    <row r="112" spans="1:19">
      <c r="C112" s="902" t="s">
        <v>1009</v>
      </c>
      <c r="D112" s="903">
        <f>E111+F111+G111+H111+I111+J111+K111</f>
        <v>0</v>
      </c>
      <c r="L112" s="903">
        <f>M111+N111+O111</f>
        <v>0</v>
      </c>
      <c r="P112" s="903">
        <f>Q111+R111</f>
        <v>0</v>
      </c>
      <c r="S112" s="903">
        <f>L111+D111+P111</f>
        <v>0</v>
      </c>
    </row>
    <row r="113" spans="1:19" ht="15">
      <c r="A113" s="889" t="s">
        <v>79</v>
      </c>
      <c r="B113" s="904" t="s">
        <v>1010</v>
      </c>
      <c r="C113" s="905"/>
      <c r="D113" s="906"/>
      <c r="E113" s="906"/>
      <c r="F113" s="906"/>
      <c r="G113" s="906"/>
      <c r="H113" s="906"/>
      <c r="I113" s="906"/>
      <c r="J113" s="906"/>
      <c r="K113" s="906"/>
      <c r="L113" s="906"/>
    </row>
    <row r="114" spans="1:19">
      <c r="A114" s="889" t="s">
        <v>1011</v>
      </c>
      <c r="B114" s="904" t="s">
        <v>1012</v>
      </c>
    </row>
    <row r="116" spans="1:19" ht="15">
      <c r="A116" s="890" t="s">
        <v>1020</v>
      </c>
    </row>
    <row r="118" spans="1:19">
      <c r="A118" s="1533" t="s">
        <v>939</v>
      </c>
      <c r="B118" s="1533" t="s">
        <v>940</v>
      </c>
      <c r="C118" s="1533" t="s">
        <v>983</v>
      </c>
      <c r="D118" s="1533" t="s">
        <v>942</v>
      </c>
      <c r="E118" s="891" t="s">
        <v>115</v>
      </c>
      <c r="F118" s="892"/>
      <c r="G118" s="892"/>
      <c r="H118" s="892"/>
      <c r="I118" s="892"/>
      <c r="J118" s="892"/>
      <c r="K118" s="893"/>
      <c r="L118" s="1533" t="s">
        <v>984</v>
      </c>
      <c r="M118" s="891" t="s">
        <v>115</v>
      </c>
      <c r="N118" s="892"/>
      <c r="O118" s="892"/>
      <c r="P118" s="1533" t="s">
        <v>985</v>
      </c>
      <c r="Q118" s="891" t="s">
        <v>115</v>
      </c>
      <c r="R118" s="892"/>
      <c r="S118" s="1533" t="s">
        <v>986</v>
      </c>
    </row>
    <row r="119" spans="1:19" ht="38.25" customHeight="1">
      <c r="A119" s="1534"/>
      <c r="B119" s="1534"/>
      <c r="C119" s="1534"/>
      <c r="D119" s="1534"/>
      <c r="E119" s="894" t="s">
        <v>987</v>
      </c>
      <c r="F119" s="894" t="s">
        <v>988</v>
      </c>
      <c r="G119" s="894" t="s">
        <v>989</v>
      </c>
      <c r="H119" s="894" t="s">
        <v>990</v>
      </c>
      <c r="I119" s="894" t="s">
        <v>991</v>
      </c>
      <c r="J119" s="894" t="s">
        <v>992</v>
      </c>
      <c r="K119" s="895" t="s">
        <v>993</v>
      </c>
      <c r="L119" s="1534"/>
      <c r="M119" s="894" t="s">
        <v>461</v>
      </c>
      <c r="N119" s="894" t="s">
        <v>459</v>
      </c>
      <c r="O119" s="894" t="s">
        <v>1016</v>
      </c>
      <c r="P119" s="1534"/>
      <c r="Q119" s="894" t="s">
        <v>995</v>
      </c>
      <c r="R119" s="894" t="s">
        <v>996</v>
      </c>
      <c r="S119" s="1534"/>
    </row>
    <row r="120" spans="1:19">
      <c r="A120" s="896">
        <v>1</v>
      </c>
      <c r="B120" s="896">
        <v>2</v>
      </c>
      <c r="C120" s="896">
        <v>3</v>
      </c>
      <c r="D120" s="896">
        <v>4</v>
      </c>
      <c r="E120" s="896">
        <v>5</v>
      </c>
      <c r="F120" s="896">
        <v>6</v>
      </c>
      <c r="G120" s="896">
        <v>7</v>
      </c>
      <c r="H120" s="896">
        <v>8</v>
      </c>
      <c r="I120" s="896">
        <v>9</v>
      </c>
      <c r="J120" s="896">
        <v>10</v>
      </c>
      <c r="K120" s="896">
        <v>11</v>
      </c>
      <c r="L120" s="896">
        <v>12</v>
      </c>
      <c r="M120" s="896">
        <v>13</v>
      </c>
      <c r="N120" s="896">
        <v>14</v>
      </c>
      <c r="O120" s="896">
        <v>15</v>
      </c>
      <c r="P120" s="896">
        <v>16</v>
      </c>
      <c r="Q120" s="896">
        <v>17</v>
      </c>
      <c r="R120" s="896">
        <v>18</v>
      </c>
      <c r="S120" s="896">
        <v>19</v>
      </c>
    </row>
    <row r="121" spans="1:19" s="829" customFormat="1" ht="13.5" customHeight="1">
      <c r="A121" s="845" t="s">
        <v>1</v>
      </c>
      <c r="B121" s="849" t="s">
        <v>997</v>
      </c>
      <c r="C121" s="897"/>
      <c r="D121" s="898">
        <f>SUM(E121:K121)</f>
        <v>0</v>
      </c>
      <c r="E121" s="898"/>
      <c r="F121" s="898"/>
      <c r="G121" s="898"/>
      <c r="H121" s="898"/>
      <c r="I121" s="898"/>
      <c r="J121" s="898"/>
      <c r="K121" s="898"/>
      <c r="L121" s="898">
        <f>SUM(M121:O121)</f>
        <v>0</v>
      </c>
      <c r="M121" s="898"/>
      <c r="N121" s="898"/>
      <c r="O121" s="898"/>
      <c r="P121" s="898">
        <f>SUM(Q121:R121)</f>
        <v>0</v>
      </c>
      <c r="Q121" s="898"/>
      <c r="R121" s="898"/>
      <c r="S121" s="898">
        <f>D121+L121+P121</f>
        <v>0</v>
      </c>
    </row>
    <row r="122" spans="1:19" s="829" customFormat="1" ht="13.5" customHeight="1">
      <c r="A122" s="845" t="s">
        <v>2</v>
      </c>
      <c r="B122" s="849" t="s">
        <v>998</v>
      </c>
      <c r="C122" s="897"/>
      <c r="D122" s="898">
        <f t="shared" ref="D122:D132" si="25">SUM(E122:K122)</f>
        <v>0</v>
      </c>
      <c r="E122" s="898"/>
      <c r="F122" s="898"/>
      <c r="G122" s="898"/>
      <c r="H122" s="898"/>
      <c r="I122" s="898"/>
      <c r="J122" s="898"/>
      <c r="K122" s="898"/>
      <c r="L122" s="898">
        <f t="shared" ref="L122:L132" si="26">SUM(M122:O122)</f>
        <v>0</v>
      </c>
      <c r="M122" s="898"/>
      <c r="N122" s="898"/>
      <c r="O122" s="898"/>
      <c r="P122" s="898">
        <f t="shared" ref="P122:P132" si="27">SUM(Q122:R122)</f>
        <v>0</v>
      </c>
      <c r="Q122" s="898"/>
      <c r="R122" s="898"/>
      <c r="S122" s="898">
        <f t="shared" ref="S122:S132" si="28">D122+L122+P122</f>
        <v>0</v>
      </c>
    </row>
    <row r="123" spans="1:19" s="829" customFormat="1" ht="13.5" customHeight="1">
      <c r="A123" s="845" t="s">
        <v>4</v>
      </c>
      <c r="B123" s="849" t="s">
        <v>999</v>
      </c>
      <c r="C123" s="897"/>
      <c r="D123" s="898">
        <f t="shared" si="25"/>
        <v>0</v>
      </c>
      <c r="E123" s="898"/>
      <c r="F123" s="898"/>
      <c r="G123" s="898"/>
      <c r="H123" s="898"/>
      <c r="I123" s="898"/>
      <c r="J123" s="898"/>
      <c r="K123" s="898"/>
      <c r="L123" s="898">
        <f t="shared" si="26"/>
        <v>0</v>
      </c>
      <c r="M123" s="898"/>
      <c r="N123" s="898"/>
      <c r="O123" s="898"/>
      <c r="P123" s="898">
        <f t="shared" si="27"/>
        <v>0</v>
      </c>
      <c r="Q123" s="898"/>
      <c r="R123" s="898"/>
      <c r="S123" s="898">
        <f t="shared" si="28"/>
        <v>0</v>
      </c>
    </row>
    <row r="124" spans="1:19" s="829" customFormat="1" ht="13.5" customHeight="1">
      <c r="A124" s="845" t="s">
        <v>8</v>
      </c>
      <c r="B124" s="849" t="s">
        <v>1000</v>
      </c>
      <c r="C124" s="897"/>
      <c r="D124" s="898">
        <f t="shared" si="25"/>
        <v>0</v>
      </c>
      <c r="E124" s="898"/>
      <c r="F124" s="898"/>
      <c r="G124" s="898"/>
      <c r="H124" s="898"/>
      <c r="I124" s="898"/>
      <c r="J124" s="898"/>
      <c r="K124" s="898"/>
      <c r="L124" s="898">
        <f t="shared" si="26"/>
        <v>0</v>
      </c>
      <c r="M124" s="898"/>
      <c r="N124" s="898"/>
      <c r="O124" s="898"/>
      <c r="P124" s="898">
        <f t="shared" si="27"/>
        <v>0</v>
      </c>
      <c r="Q124" s="898"/>
      <c r="R124" s="898"/>
      <c r="S124" s="898">
        <f t="shared" si="28"/>
        <v>0</v>
      </c>
    </row>
    <row r="125" spans="1:19" s="829" customFormat="1" ht="13.5" customHeight="1">
      <c r="A125" s="845" t="s">
        <v>291</v>
      </c>
      <c r="B125" s="849" t="s">
        <v>1001</v>
      </c>
      <c r="C125" s="897"/>
      <c r="D125" s="898">
        <f t="shared" si="25"/>
        <v>0</v>
      </c>
      <c r="E125" s="898"/>
      <c r="F125" s="898"/>
      <c r="G125" s="898"/>
      <c r="H125" s="898"/>
      <c r="I125" s="898"/>
      <c r="J125" s="898"/>
      <c r="K125" s="898"/>
      <c r="L125" s="898">
        <f t="shared" si="26"/>
        <v>0</v>
      </c>
      <c r="M125" s="898"/>
      <c r="N125" s="898"/>
      <c r="O125" s="898"/>
      <c r="P125" s="898">
        <f t="shared" si="27"/>
        <v>0</v>
      </c>
      <c r="Q125" s="898"/>
      <c r="R125" s="898"/>
      <c r="S125" s="898">
        <f t="shared" si="28"/>
        <v>0</v>
      </c>
    </row>
    <row r="126" spans="1:19" s="829" customFormat="1" ht="13.5" customHeight="1">
      <c r="A126" s="845" t="s">
        <v>292</v>
      </c>
      <c r="B126" s="849" t="s">
        <v>1002</v>
      </c>
      <c r="C126" s="897"/>
      <c r="D126" s="898">
        <f t="shared" si="25"/>
        <v>0</v>
      </c>
      <c r="E126" s="898"/>
      <c r="F126" s="898"/>
      <c r="G126" s="898"/>
      <c r="H126" s="898"/>
      <c r="I126" s="898"/>
      <c r="J126" s="898"/>
      <c r="K126" s="898"/>
      <c r="L126" s="898">
        <f t="shared" si="26"/>
        <v>0</v>
      </c>
      <c r="M126" s="898"/>
      <c r="N126" s="898"/>
      <c r="O126" s="898"/>
      <c r="P126" s="898">
        <f t="shared" si="27"/>
        <v>0</v>
      </c>
      <c r="Q126" s="898"/>
      <c r="R126" s="898"/>
      <c r="S126" s="898">
        <f t="shared" si="28"/>
        <v>0</v>
      </c>
    </row>
    <row r="127" spans="1:19" s="829" customFormat="1" ht="13.5" customHeight="1">
      <c r="A127" s="845" t="s">
        <v>339</v>
      </c>
      <c r="B127" s="849" t="s">
        <v>1003</v>
      </c>
      <c r="C127" s="897"/>
      <c r="D127" s="898">
        <f t="shared" si="25"/>
        <v>0</v>
      </c>
      <c r="E127" s="898"/>
      <c r="F127" s="898"/>
      <c r="G127" s="898"/>
      <c r="H127" s="898"/>
      <c r="I127" s="898"/>
      <c r="J127" s="898"/>
      <c r="K127" s="898"/>
      <c r="L127" s="898">
        <f t="shared" si="26"/>
        <v>0</v>
      </c>
      <c r="M127" s="898"/>
      <c r="N127" s="898"/>
      <c r="O127" s="898"/>
      <c r="P127" s="898">
        <f t="shared" si="27"/>
        <v>0</v>
      </c>
      <c r="Q127" s="898"/>
      <c r="R127" s="898"/>
      <c r="S127" s="898">
        <f t="shared" si="28"/>
        <v>0</v>
      </c>
    </row>
    <row r="128" spans="1:19" s="829" customFormat="1" ht="13.5" customHeight="1">
      <c r="A128" s="845" t="s">
        <v>340</v>
      </c>
      <c r="B128" s="849" t="s">
        <v>1004</v>
      </c>
      <c r="C128" s="897"/>
      <c r="D128" s="898">
        <f t="shared" si="25"/>
        <v>0</v>
      </c>
      <c r="E128" s="898"/>
      <c r="F128" s="898"/>
      <c r="G128" s="898"/>
      <c r="H128" s="898"/>
      <c r="I128" s="898"/>
      <c r="J128" s="898"/>
      <c r="K128" s="898"/>
      <c r="L128" s="898">
        <f t="shared" si="26"/>
        <v>0</v>
      </c>
      <c r="M128" s="898"/>
      <c r="N128" s="898"/>
      <c r="O128" s="898"/>
      <c r="P128" s="898">
        <f t="shared" si="27"/>
        <v>0</v>
      </c>
      <c r="Q128" s="898"/>
      <c r="R128" s="898"/>
      <c r="S128" s="898">
        <f t="shared" si="28"/>
        <v>0</v>
      </c>
    </row>
    <row r="129" spans="1:19" s="829" customFormat="1" ht="13.5" customHeight="1">
      <c r="A129" s="845" t="s">
        <v>477</v>
      </c>
      <c r="B129" s="849" t="s">
        <v>1005</v>
      </c>
      <c r="C129" s="897"/>
      <c r="D129" s="898">
        <f t="shared" si="25"/>
        <v>0</v>
      </c>
      <c r="E129" s="898"/>
      <c r="F129" s="898"/>
      <c r="G129" s="898"/>
      <c r="H129" s="898"/>
      <c r="I129" s="898"/>
      <c r="J129" s="898"/>
      <c r="K129" s="898"/>
      <c r="L129" s="898">
        <f t="shared" si="26"/>
        <v>0</v>
      </c>
      <c r="M129" s="898"/>
      <c r="N129" s="898"/>
      <c r="O129" s="898"/>
      <c r="P129" s="898">
        <f t="shared" si="27"/>
        <v>0</v>
      </c>
      <c r="Q129" s="898"/>
      <c r="R129" s="898"/>
      <c r="S129" s="898">
        <f t="shared" si="28"/>
        <v>0</v>
      </c>
    </row>
    <row r="130" spans="1:19" s="829" customFormat="1" ht="13.5" customHeight="1">
      <c r="A130" s="845" t="s">
        <v>483</v>
      </c>
      <c r="B130" s="849" t="s">
        <v>1006</v>
      </c>
      <c r="C130" s="897"/>
      <c r="D130" s="898">
        <f t="shared" si="25"/>
        <v>0</v>
      </c>
      <c r="E130" s="898"/>
      <c r="F130" s="898"/>
      <c r="G130" s="898"/>
      <c r="H130" s="898"/>
      <c r="I130" s="898"/>
      <c r="J130" s="898"/>
      <c r="K130" s="898"/>
      <c r="L130" s="898">
        <f t="shared" si="26"/>
        <v>0</v>
      </c>
      <c r="M130" s="898"/>
      <c r="N130" s="898"/>
      <c r="O130" s="898"/>
      <c r="P130" s="898">
        <f t="shared" si="27"/>
        <v>0</v>
      </c>
      <c r="Q130" s="898"/>
      <c r="R130" s="898"/>
      <c r="S130" s="898">
        <f t="shared" si="28"/>
        <v>0</v>
      </c>
    </row>
    <row r="131" spans="1:19" s="829" customFormat="1" ht="13.5" customHeight="1">
      <c r="A131" s="845" t="s">
        <v>491</v>
      </c>
      <c r="B131" s="849" t="s">
        <v>1007</v>
      </c>
      <c r="C131" s="897"/>
      <c r="D131" s="898">
        <f t="shared" si="25"/>
        <v>0</v>
      </c>
      <c r="E131" s="898"/>
      <c r="F131" s="898"/>
      <c r="G131" s="898"/>
      <c r="H131" s="898"/>
      <c r="I131" s="898"/>
      <c r="J131" s="898"/>
      <c r="K131" s="898"/>
      <c r="L131" s="898">
        <f t="shared" si="26"/>
        <v>0</v>
      </c>
      <c r="M131" s="898"/>
      <c r="N131" s="898"/>
      <c r="O131" s="898"/>
      <c r="P131" s="898">
        <f t="shared" si="27"/>
        <v>0</v>
      </c>
      <c r="Q131" s="898"/>
      <c r="R131" s="898"/>
      <c r="S131" s="898">
        <f t="shared" si="28"/>
        <v>0</v>
      </c>
    </row>
    <row r="132" spans="1:19" s="829" customFormat="1" ht="13.5" customHeight="1">
      <c r="A132" s="845" t="s">
        <v>781</v>
      </c>
      <c r="B132" s="849" t="s">
        <v>1008</v>
      </c>
      <c r="C132" s="897"/>
      <c r="D132" s="898">
        <f t="shared" si="25"/>
        <v>0</v>
      </c>
      <c r="E132" s="898"/>
      <c r="F132" s="898"/>
      <c r="G132" s="898"/>
      <c r="H132" s="898"/>
      <c r="I132" s="898"/>
      <c r="J132" s="898"/>
      <c r="K132" s="898"/>
      <c r="L132" s="898">
        <f t="shared" si="26"/>
        <v>0</v>
      </c>
      <c r="M132" s="898"/>
      <c r="N132" s="898"/>
      <c r="O132" s="898"/>
      <c r="P132" s="898">
        <f t="shared" si="27"/>
        <v>0</v>
      </c>
      <c r="Q132" s="898"/>
      <c r="R132" s="898"/>
      <c r="S132" s="898">
        <f t="shared" si="28"/>
        <v>0</v>
      </c>
    </row>
    <row r="133" spans="1:19" s="830" customFormat="1" ht="13.5" customHeight="1">
      <c r="A133" s="899"/>
      <c r="B133" s="899" t="s">
        <v>27</v>
      </c>
      <c r="C133" s="900">
        <f>SUM(C121:C132)/12</f>
        <v>0</v>
      </c>
      <c r="D133" s="901">
        <f>SUM(D121:D132)</f>
        <v>0</v>
      </c>
      <c r="E133" s="901">
        <f t="shared" ref="E133:S133" si="29">SUM(E121:E132)</f>
        <v>0</v>
      </c>
      <c r="F133" s="901">
        <f t="shared" si="29"/>
        <v>0</v>
      </c>
      <c r="G133" s="901">
        <f t="shared" si="29"/>
        <v>0</v>
      </c>
      <c r="H133" s="901">
        <f t="shared" si="29"/>
        <v>0</v>
      </c>
      <c r="I133" s="901">
        <f t="shared" si="29"/>
        <v>0</v>
      </c>
      <c r="J133" s="901">
        <f t="shared" si="29"/>
        <v>0</v>
      </c>
      <c r="K133" s="901">
        <f t="shared" si="29"/>
        <v>0</v>
      </c>
      <c r="L133" s="901">
        <f t="shared" si="29"/>
        <v>0</v>
      </c>
      <c r="M133" s="901">
        <f t="shared" si="29"/>
        <v>0</v>
      </c>
      <c r="N133" s="901">
        <f t="shared" si="29"/>
        <v>0</v>
      </c>
      <c r="O133" s="901">
        <f t="shared" si="29"/>
        <v>0</v>
      </c>
      <c r="P133" s="901">
        <f t="shared" si="29"/>
        <v>0</v>
      </c>
      <c r="Q133" s="901">
        <f t="shared" si="29"/>
        <v>0</v>
      </c>
      <c r="R133" s="901">
        <f t="shared" si="29"/>
        <v>0</v>
      </c>
      <c r="S133" s="901">
        <f t="shared" si="29"/>
        <v>0</v>
      </c>
    </row>
    <row r="134" spans="1:19">
      <c r="C134" s="902" t="s">
        <v>1009</v>
      </c>
      <c r="D134" s="903">
        <f>E133+F133+G133+H133+I133+J133+K133</f>
        <v>0</v>
      </c>
      <c r="L134" s="903">
        <f>M133+N133+O133</f>
        <v>0</v>
      </c>
      <c r="P134" s="903">
        <f>Q133+R133</f>
        <v>0</v>
      </c>
      <c r="S134" s="903">
        <f>L133+D133+P133</f>
        <v>0</v>
      </c>
    </row>
    <row r="135" spans="1:19" ht="15">
      <c r="A135" s="889" t="s">
        <v>79</v>
      </c>
      <c r="B135" s="904" t="s">
        <v>1010</v>
      </c>
      <c r="C135" s="905"/>
      <c r="D135" s="906"/>
      <c r="E135" s="906"/>
      <c r="F135" s="906"/>
      <c r="G135" s="906"/>
      <c r="H135" s="906"/>
      <c r="I135" s="906"/>
      <c r="J135" s="906"/>
      <c r="K135" s="906"/>
      <c r="L135" s="906"/>
    </row>
    <row r="136" spans="1:19">
      <c r="A136" s="889" t="s">
        <v>1011</v>
      </c>
      <c r="B136" s="904" t="s">
        <v>1012</v>
      </c>
    </row>
  </sheetData>
  <mergeCells count="45">
    <mergeCell ref="A2:S2"/>
    <mergeCell ref="A3:S3"/>
    <mergeCell ref="A4:S4"/>
    <mergeCell ref="A8:A9"/>
    <mergeCell ref="B8:B9"/>
    <mergeCell ref="C8:C9"/>
    <mergeCell ref="D8:D9"/>
    <mergeCell ref="L8:L9"/>
    <mergeCell ref="P8:P9"/>
    <mergeCell ref="S8:S9"/>
    <mergeCell ref="S30:S31"/>
    <mergeCell ref="A52:A53"/>
    <mergeCell ref="B52:B53"/>
    <mergeCell ref="C52:C53"/>
    <mergeCell ref="D52:D53"/>
    <mergeCell ref="L52:L53"/>
    <mergeCell ref="P52:P53"/>
    <mergeCell ref="S52:S53"/>
    <mergeCell ref="A30:A31"/>
    <mergeCell ref="B30:B31"/>
    <mergeCell ref="C30:C31"/>
    <mergeCell ref="D30:D31"/>
    <mergeCell ref="L30:L31"/>
    <mergeCell ref="P30:P31"/>
    <mergeCell ref="S74:S75"/>
    <mergeCell ref="A96:A97"/>
    <mergeCell ref="B96:B97"/>
    <mergeCell ref="C96:C97"/>
    <mergeCell ref="D96:D97"/>
    <mergeCell ref="L96:L97"/>
    <mergeCell ref="P96:P97"/>
    <mergeCell ref="S96:S97"/>
    <mergeCell ref="A74:A75"/>
    <mergeCell ref="B74:B75"/>
    <mergeCell ref="C74:C75"/>
    <mergeCell ref="D74:D75"/>
    <mergeCell ref="L74:L75"/>
    <mergeCell ref="P74:P75"/>
    <mergeCell ref="S118:S119"/>
    <mergeCell ref="A118:A119"/>
    <mergeCell ref="B118:B119"/>
    <mergeCell ref="C118:C119"/>
    <mergeCell ref="D118:D119"/>
    <mergeCell ref="L118:L119"/>
    <mergeCell ref="P118:P119"/>
  </mergeCells>
  <printOptions horizontalCentered="1"/>
  <pageMargins left="0.39370078740157483" right="0.39370078740157483" top="0.55118110236220474" bottom="0.55118110236220474" header="0.31496062992125984" footer="0.31496062992125984"/>
  <pageSetup paperSize="9" scale="60" orientation="landscape" horizontalDpi="4294967295" verticalDpi="4294967295" r:id="rId1"/>
  <rowBreaks count="2" manualBreakCount="2">
    <brk id="49" max="16383" man="1"/>
    <brk id="9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3DAD-85C8-46AE-9773-83008353E9D2}">
  <sheetPr>
    <tabColor rgb="FFFFFF00"/>
  </sheetPr>
  <dimension ref="A1:O151"/>
  <sheetViews>
    <sheetView view="pageBreakPreview" zoomScaleNormal="100" zoomScaleSheetLayoutView="100" workbookViewId="0">
      <selection activeCell="B16" sqref="B16:K18"/>
    </sheetView>
  </sheetViews>
  <sheetFormatPr defaultColWidth="7.28515625" defaultRowHeight="15"/>
  <cols>
    <col min="1" max="1" width="7.28515625" style="572" customWidth="1"/>
    <col min="2" max="2" width="61.140625" style="572" customWidth="1"/>
    <col min="3" max="3" width="0.42578125" style="572" hidden="1" customWidth="1"/>
    <col min="4" max="4" width="6.140625" style="572" hidden="1" customWidth="1"/>
    <col min="5" max="5" width="6.42578125" style="572" hidden="1" customWidth="1"/>
    <col min="6" max="6" width="1" style="572" hidden="1" customWidth="1"/>
    <col min="7" max="7" width="15.140625" style="572" customWidth="1"/>
    <col min="8" max="8" width="1.140625" style="572" hidden="1" customWidth="1"/>
    <col min="9" max="9" width="14.85546875" style="572" customWidth="1"/>
    <col min="10" max="10" width="13.42578125" style="572" customWidth="1"/>
    <col min="11" max="11" width="11.42578125" style="572" customWidth="1"/>
    <col min="12" max="255" width="9.140625" style="572" customWidth="1"/>
    <col min="256" max="256" width="7.28515625" style="572"/>
    <col min="257" max="257" width="7.28515625" style="572" customWidth="1"/>
    <col min="258" max="258" width="61.140625" style="572" customWidth="1"/>
    <col min="259" max="262" width="0" style="572" hidden="1" customWidth="1"/>
    <col min="263" max="263" width="15.140625" style="572" customWidth="1"/>
    <col min="264" max="264" width="0" style="572" hidden="1" customWidth="1"/>
    <col min="265" max="265" width="14.85546875" style="572" customWidth="1"/>
    <col min="266" max="266" width="13.42578125" style="572" customWidth="1"/>
    <col min="267" max="267" width="11.42578125" style="572" customWidth="1"/>
    <col min="268" max="511" width="9.140625" style="572" customWidth="1"/>
    <col min="512" max="512" width="7.28515625" style="572"/>
    <col min="513" max="513" width="7.28515625" style="572" customWidth="1"/>
    <col min="514" max="514" width="61.140625" style="572" customWidth="1"/>
    <col min="515" max="518" width="0" style="572" hidden="1" customWidth="1"/>
    <col min="519" max="519" width="15.140625" style="572" customWidth="1"/>
    <col min="520" max="520" width="0" style="572" hidden="1" customWidth="1"/>
    <col min="521" max="521" width="14.85546875" style="572" customWidth="1"/>
    <col min="522" max="522" width="13.42578125" style="572" customWidth="1"/>
    <col min="523" max="523" width="11.42578125" style="572" customWidth="1"/>
    <col min="524" max="767" width="9.140625" style="572" customWidth="1"/>
    <col min="768" max="768" width="7.28515625" style="572"/>
    <col min="769" max="769" width="7.28515625" style="572" customWidth="1"/>
    <col min="770" max="770" width="61.140625" style="572" customWidth="1"/>
    <col min="771" max="774" width="0" style="572" hidden="1" customWidth="1"/>
    <col min="775" max="775" width="15.140625" style="572" customWidth="1"/>
    <col min="776" max="776" width="0" style="572" hidden="1" customWidth="1"/>
    <col min="777" max="777" width="14.85546875" style="572" customWidth="1"/>
    <col min="778" max="778" width="13.42578125" style="572" customWidth="1"/>
    <col min="779" max="779" width="11.42578125" style="572" customWidth="1"/>
    <col min="780" max="1023" width="9.140625" style="572" customWidth="1"/>
    <col min="1024" max="1024" width="7.28515625" style="572"/>
    <col min="1025" max="1025" width="7.28515625" style="572" customWidth="1"/>
    <col min="1026" max="1026" width="61.140625" style="572" customWidth="1"/>
    <col min="1027" max="1030" width="0" style="572" hidden="1" customWidth="1"/>
    <col min="1031" max="1031" width="15.140625" style="572" customWidth="1"/>
    <col min="1032" max="1032" width="0" style="572" hidden="1" customWidth="1"/>
    <col min="1033" max="1033" width="14.85546875" style="572" customWidth="1"/>
    <col min="1034" max="1034" width="13.42578125" style="572" customWidth="1"/>
    <col min="1035" max="1035" width="11.42578125" style="572" customWidth="1"/>
    <col min="1036" max="1279" width="9.140625" style="572" customWidth="1"/>
    <col min="1280" max="1280" width="7.28515625" style="572"/>
    <col min="1281" max="1281" width="7.28515625" style="572" customWidth="1"/>
    <col min="1282" max="1282" width="61.140625" style="572" customWidth="1"/>
    <col min="1283" max="1286" width="0" style="572" hidden="1" customWidth="1"/>
    <col min="1287" max="1287" width="15.140625" style="572" customWidth="1"/>
    <col min="1288" max="1288" width="0" style="572" hidden="1" customWidth="1"/>
    <col min="1289" max="1289" width="14.85546875" style="572" customWidth="1"/>
    <col min="1290" max="1290" width="13.42578125" style="572" customWidth="1"/>
    <col min="1291" max="1291" width="11.42578125" style="572" customWidth="1"/>
    <col min="1292" max="1535" width="9.140625" style="572" customWidth="1"/>
    <col min="1536" max="1536" width="7.28515625" style="572"/>
    <col min="1537" max="1537" width="7.28515625" style="572" customWidth="1"/>
    <col min="1538" max="1538" width="61.140625" style="572" customWidth="1"/>
    <col min="1539" max="1542" width="0" style="572" hidden="1" customWidth="1"/>
    <col min="1543" max="1543" width="15.140625" style="572" customWidth="1"/>
    <col min="1544" max="1544" width="0" style="572" hidden="1" customWidth="1"/>
    <col min="1545" max="1545" width="14.85546875" style="572" customWidth="1"/>
    <col min="1546" max="1546" width="13.42578125" style="572" customWidth="1"/>
    <col min="1547" max="1547" width="11.42578125" style="572" customWidth="1"/>
    <col min="1548" max="1791" width="9.140625" style="572" customWidth="1"/>
    <col min="1792" max="1792" width="7.28515625" style="572"/>
    <col min="1793" max="1793" width="7.28515625" style="572" customWidth="1"/>
    <col min="1794" max="1794" width="61.140625" style="572" customWidth="1"/>
    <col min="1795" max="1798" width="0" style="572" hidden="1" customWidth="1"/>
    <col min="1799" max="1799" width="15.140625" style="572" customWidth="1"/>
    <col min="1800" max="1800" width="0" style="572" hidden="1" customWidth="1"/>
    <col min="1801" max="1801" width="14.85546875" style="572" customWidth="1"/>
    <col min="1802" max="1802" width="13.42578125" style="572" customWidth="1"/>
    <col min="1803" max="1803" width="11.42578125" style="572" customWidth="1"/>
    <col min="1804" max="2047" width="9.140625" style="572" customWidth="1"/>
    <col min="2048" max="2048" width="7.28515625" style="572"/>
    <col min="2049" max="2049" width="7.28515625" style="572" customWidth="1"/>
    <col min="2050" max="2050" width="61.140625" style="572" customWidth="1"/>
    <col min="2051" max="2054" width="0" style="572" hidden="1" customWidth="1"/>
    <col min="2055" max="2055" width="15.140625" style="572" customWidth="1"/>
    <col min="2056" max="2056" width="0" style="572" hidden="1" customWidth="1"/>
    <col min="2057" max="2057" width="14.85546875" style="572" customWidth="1"/>
    <col min="2058" max="2058" width="13.42578125" style="572" customWidth="1"/>
    <col min="2059" max="2059" width="11.42578125" style="572" customWidth="1"/>
    <col min="2060" max="2303" width="9.140625" style="572" customWidth="1"/>
    <col min="2304" max="2304" width="7.28515625" style="572"/>
    <col min="2305" max="2305" width="7.28515625" style="572" customWidth="1"/>
    <col min="2306" max="2306" width="61.140625" style="572" customWidth="1"/>
    <col min="2307" max="2310" width="0" style="572" hidden="1" customWidth="1"/>
    <col min="2311" max="2311" width="15.140625" style="572" customWidth="1"/>
    <col min="2312" max="2312" width="0" style="572" hidden="1" customWidth="1"/>
    <col min="2313" max="2313" width="14.85546875" style="572" customWidth="1"/>
    <col min="2314" max="2314" width="13.42578125" style="572" customWidth="1"/>
    <col min="2315" max="2315" width="11.42578125" style="572" customWidth="1"/>
    <col min="2316" max="2559" width="9.140625" style="572" customWidth="1"/>
    <col min="2560" max="2560" width="7.28515625" style="572"/>
    <col min="2561" max="2561" width="7.28515625" style="572" customWidth="1"/>
    <col min="2562" max="2562" width="61.140625" style="572" customWidth="1"/>
    <col min="2563" max="2566" width="0" style="572" hidden="1" customWidth="1"/>
    <col min="2567" max="2567" width="15.140625" style="572" customWidth="1"/>
    <col min="2568" max="2568" width="0" style="572" hidden="1" customWidth="1"/>
    <col min="2569" max="2569" width="14.85546875" style="572" customWidth="1"/>
    <col min="2570" max="2570" width="13.42578125" style="572" customWidth="1"/>
    <col min="2571" max="2571" width="11.42578125" style="572" customWidth="1"/>
    <col min="2572" max="2815" width="9.140625" style="572" customWidth="1"/>
    <col min="2816" max="2816" width="7.28515625" style="572"/>
    <col min="2817" max="2817" width="7.28515625" style="572" customWidth="1"/>
    <col min="2818" max="2818" width="61.140625" style="572" customWidth="1"/>
    <col min="2819" max="2822" width="0" style="572" hidden="1" customWidth="1"/>
    <col min="2823" max="2823" width="15.140625" style="572" customWidth="1"/>
    <col min="2824" max="2824" width="0" style="572" hidden="1" customWidth="1"/>
    <col min="2825" max="2825" width="14.85546875" style="572" customWidth="1"/>
    <col min="2826" max="2826" width="13.42578125" style="572" customWidth="1"/>
    <col min="2827" max="2827" width="11.42578125" style="572" customWidth="1"/>
    <col min="2828" max="3071" width="9.140625" style="572" customWidth="1"/>
    <col min="3072" max="3072" width="7.28515625" style="572"/>
    <col min="3073" max="3073" width="7.28515625" style="572" customWidth="1"/>
    <col min="3074" max="3074" width="61.140625" style="572" customWidth="1"/>
    <col min="3075" max="3078" width="0" style="572" hidden="1" customWidth="1"/>
    <col min="3079" max="3079" width="15.140625" style="572" customWidth="1"/>
    <col min="3080" max="3080" width="0" style="572" hidden="1" customWidth="1"/>
    <col min="3081" max="3081" width="14.85546875" style="572" customWidth="1"/>
    <col min="3082" max="3082" width="13.42578125" style="572" customWidth="1"/>
    <col min="3083" max="3083" width="11.42578125" style="572" customWidth="1"/>
    <col min="3084" max="3327" width="9.140625" style="572" customWidth="1"/>
    <col min="3328" max="3328" width="7.28515625" style="572"/>
    <col min="3329" max="3329" width="7.28515625" style="572" customWidth="1"/>
    <col min="3330" max="3330" width="61.140625" style="572" customWidth="1"/>
    <col min="3331" max="3334" width="0" style="572" hidden="1" customWidth="1"/>
    <col min="3335" max="3335" width="15.140625" style="572" customWidth="1"/>
    <col min="3336" max="3336" width="0" style="572" hidden="1" customWidth="1"/>
    <col min="3337" max="3337" width="14.85546875" style="572" customWidth="1"/>
    <col min="3338" max="3338" width="13.42578125" style="572" customWidth="1"/>
    <col min="3339" max="3339" width="11.42578125" style="572" customWidth="1"/>
    <col min="3340" max="3583" width="9.140625" style="572" customWidth="1"/>
    <col min="3584" max="3584" width="7.28515625" style="572"/>
    <col min="3585" max="3585" width="7.28515625" style="572" customWidth="1"/>
    <col min="3586" max="3586" width="61.140625" style="572" customWidth="1"/>
    <col min="3587" max="3590" width="0" style="572" hidden="1" customWidth="1"/>
    <col min="3591" max="3591" width="15.140625" style="572" customWidth="1"/>
    <col min="3592" max="3592" width="0" style="572" hidden="1" customWidth="1"/>
    <col min="3593" max="3593" width="14.85546875" style="572" customWidth="1"/>
    <col min="3594" max="3594" width="13.42578125" style="572" customWidth="1"/>
    <col min="3595" max="3595" width="11.42578125" style="572" customWidth="1"/>
    <col min="3596" max="3839" width="9.140625" style="572" customWidth="1"/>
    <col min="3840" max="3840" width="7.28515625" style="572"/>
    <col min="3841" max="3841" width="7.28515625" style="572" customWidth="1"/>
    <col min="3842" max="3842" width="61.140625" style="572" customWidth="1"/>
    <col min="3843" max="3846" width="0" style="572" hidden="1" customWidth="1"/>
    <col min="3847" max="3847" width="15.140625" style="572" customWidth="1"/>
    <col min="3848" max="3848" width="0" style="572" hidden="1" customWidth="1"/>
    <col min="3849" max="3849" width="14.85546875" style="572" customWidth="1"/>
    <col min="3850" max="3850" width="13.42578125" style="572" customWidth="1"/>
    <col min="3851" max="3851" width="11.42578125" style="572" customWidth="1"/>
    <col min="3852" max="4095" width="9.140625" style="572" customWidth="1"/>
    <col min="4096" max="4096" width="7.28515625" style="572"/>
    <col min="4097" max="4097" width="7.28515625" style="572" customWidth="1"/>
    <col min="4098" max="4098" width="61.140625" style="572" customWidth="1"/>
    <col min="4099" max="4102" width="0" style="572" hidden="1" customWidth="1"/>
    <col min="4103" max="4103" width="15.140625" style="572" customWidth="1"/>
    <col min="4104" max="4104" width="0" style="572" hidden="1" customWidth="1"/>
    <col min="4105" max="4105" width="14.85546875" style="572" customWidth="1"/>
    <col min="4106" max="4106" width="13.42578125" style="572" customWidth="1"/>
    <col min="4107" max="4107" width="11.42578125" style="572" customWidth="1"/>
    <col min="4108" max="4351" width="9.140625" style="572" customWidth="1"/>
    <col min="4352" max="4352" width="7.28515625" style="572"/>
    <col min="4353" max="4353" width="7.28515625" style="572" customWidth="1"/>
    <col min="4354" max="4354" width="61.140625" style="572" customWidth="1"/>
    <col min="4355" max="4358" width="0" style="572" hidden="1" customWidth="1"/>
    <col min="4359" max="4359" width="15.140625" style="572" customWidth="1"/>
    <col min="4360" max="4360" width="0" style="572" hidden="1" customWidth="1"/>
    <col min="4361" max="4361" width="14.85546875" style="572" customWidth="1"/>
    <col min="4362" max="4362" width="13.42578125" style="572" customWidth="1"/>
    <col min="4363" max="4363" width="11.42578125" style="572" customWidth="1"/>
    <col min="4364" max="4607" width="9.140625" style="572" customWidth="1"/>
    <col min="4608" max="4608" width="7.28515625" style="572"/>
    <col min="4609" max="4609" width="7.28515625" style="572" customWidth="1"/>
    <col min="4610" max="4610" width="61.140625" style="572" customWidth="1"/>
    <col min="4611" max="4614" width="0" style="572" hidden="1" customWidth="1"/>
    <col min="4615" max="4615" width="15.140625" style="572" customWidth="1"/>
    <col min="4616" max="4616" width="0" style="572" hidden="1" customWidth="1"/>
    <col min="4617" max="4617" width="14.85546875" style="572" customWidth="1"/>
    <col min="4618" max="4618" width="13.42578125" style="572" customWidth="1"/>
    <col min="4619" max="4619" width="11.42578125" style="572" customWidth="1"/>
    <col min="4620" max="4863" width="9.140625" style="572" customWidth="1"/>
    <col min="4864" max="4864" width="7.28515625" style="572"/>
    <col min="4865" max="4865" width="7.28515625" style="572" customWidth="1"/>
    <col min="4866" max="4866" width="61.140625" style="572" customWidth="1"/>
    <col min="4867" max="4870" width="0" style="572" hidden="1" customWidth="1"/>
    <col min="4871" max="4871" width="15.140625" style="572" customWidth="1"/>
    <col min="4872" max="4872" width="0" style="572" hidden="1" customWidth="1"/>
    <col min="4873" max="4873" width="14.85546875" style="572" customWidth="1"/>
    <col min="4874" max="4874" width="13.42578125" style="572" customWidth="1"/>
    <col min="4875" max="4875" width="11.42578125" style="572" customWidth="1"/>
    <col min="4876" max="5119" width="9.140625" style="572" customWidth="1"/>
    <col min="5120" max="5120" width="7.28515625" style="572"/>
    <col min="5121" max="5121" width="7.28515625" style="572" customWidth="1"/>
    <col min="5122" max="5122" width="61.140625" style="572" customWidth="1"/>
    <col min="5123" max="5126" width="0" style="572" hidden="1" customWidth="1"/>
    <col min="5127" max="5127" width="15.140625" style="572" customWidth="1"/>
    <col min="5128" max="5128" width="0" style="572" hidden="1" customWidth="1"/>
    <col min="5129" max="5129" width="14.85546875" style="572" customWidth="1"/>
    <col min="5130" max="5130" width="13.42578125" style="572" customWidth="1"/>
    <col min="5131" max="5131" width="11.42578125" style="572" customWidth="1"/>
    <col min="5132" max="5375" width="9.140625" style="572" customWidth="1"/>
    <col min="5376" max="5376" width="7.28515625" style="572"/>
    <col min="5377" max="5377" width="7.28515625" style="572" customWidth="1"/>
    <col min="5378" max="5378" width="61.140625" style="572" customWidth="1"/>
    <col min="5379" max="5382" width="0" style="572" hidden="1" customWidth="1"/>
    <col min="5383" max="5383" width="15.140625" style="572" customWidth="1"/>
    <col min="5384" max="5384" width="0" style="572" hidden="1" customWidth="1"/>
    <col min="5385" max="5385" width="14.85546875" style="572" customWidth="1"/>
    <col min="5386" max="5386" width="13.42578125" style="572" customWidth="1"/>
    <col min="5387" max="5387" width="11.42578125" style="572" customWidth="1"/>
    <col min="5388" max="5631" width="9.140625" style="572" customWidth="1"/>
    <col min="5632" max="5632" width="7.28515625" style="572"/>
    <col min="5633" max="5633" width="7.28515625" style="572" customWidth="1"/>
    <col min="5634" max="5634" width="61.140625" style="572" customWidth="1"/>
    <col min="5635" max="5638" width="0" style="572" hidden="1" customWidth="1"/>
    <col min="5639" max="5639" width="15.140625" style="572" customWidth="1"/>
    <col min="5640" max="5640" width="0" style="572" hidden="1" customWidth="1"/>
    <col min="5641" max="5641" width="14.85546875" style="572" customWidth="1"/>
    <col min="5642" max="5642" width="13.42578125" style="572" customWidth="1"/>
    <col min="5643" max="5643" width="11.42578125" style="572" customWidth="1"/>
    <col min="5644" max="5887" width="9.140625" style="572" customWidth="1"/>
    <col min="5888" max="5888" width="7.28515625" style="572"/>
    <col min="5889" max="5889" width="7.28515625" style="572" customWidth="1"/>
    <col min="5890" max="5890" width="61.140625" style="572" customWidth="1"/>
    <col min="5891" max="5894" width="0" style="572" hidden="1" customWidth="1"/>
    <col min="5895" max="5895" width="15.140625" style="572" customWidth="1"/>
    <col min="5896" max="5896" width="0" style="572" hidden="1" customWidth="1"/>
    <col min="5897" max="5897" width="14.85546875" style="572" customWidth="1"/>
    <col min="5898" max="5898" width="13.42578125" style="572" customWidth="1"/>
    <col min="5899" max="5899" width="11.42578125" style="572" customWidth="1"/>
    <col min="5900" max="6143" width="9.140625" style="572" customWidth="1"/>
    <col min="6144" max="6144" width="7.28515625" style="572"/>
    <col min="6145" max="6145" width="7.28515625" style="572" customWidth="1"/>
    <col min="6146" max="6146" width="61.140625" style="572" customWidth="1"/>
    <col min="6147" max="6150" width="0" style="572" hidden="1" customWidth="1"/>
    <col min="6151" max="6151" width="15.140625" style="572" customWidth="1"/>
    <col min="6152" max="6152" width="0" style="572" hidden="1" customWidth="1"/>
    <col min="6153" max="6153" width="14.85546875" style="572" customWidth="1"/>
    <col min="6154" max="6154" width="13.42578125" style="572" customWidth="1"/>
    <col min="6155" max="6155" width="11.42578125" style="572" customWidth="1"/>
    <col min="6156" max="6399" width="9.140625" style="572" customWidth="1"/>
    <col min="6400" max="6400" width="7.28515625" style="572"/>
    <col min="6401" max="6401" width="7.28515625" style="572" customWidth="1"/>
    <col min="6402" max="6402" width="61.140625" style="572" customWidth="1"/>
    <col min="6403" max="6406" width="0" style="572" hidden="1" customWidth="1"/>
    <col min="6407" max="6407" width="15.140625" style="572" customWidth="1"/>
    <col min="6408" max="6408" width="0" style="572" hidden="1" customWidth="1"/>
    <col min="6409" max="6409" width="14.85546875" style="572" customWidth="1"/>
    <col min="6410" max="6410" width="13.42578125" style="572" customWidth="1"/>
    <col min="6411" max="6411" width="11.42578125" style="572" customWidth="1"/>
    <col min="6412" max="6655" width="9.140625" style="572" customWidth="1"/>
    <col min="6656" max="6656" width="7.28515625" style="572"/>
    <col min="6657" max="6657" width="7.28515625" style="572" customWidth="1"/>
    <col min="6658" max="6658" width="61.140625" style="572" customWidth="1"/>
    <col min="6659" max="6662" width="0" style="572" hidden="1" customWidth="1"/>
    <col min="6663" max="6663" width="15.140625" style="572" customWidth="1"/>
    <col min="6664" max="6664" width="0" style="572" hidden="1" customWidth="1"/>
    <col min="6665" max="6665" width="14.85546875" style="572" customWidth="1"/>
    <col min="6666" max="6666" width="13.42578125" style="572" customWidth="1"/>
    <col min="6667" max="6667" width="11.42578125" style="572" customWidth="1"/>
    <col min="6668" max="6911" width="9.140625" style="572" customWidth="1"/>
    <col min="6912" max="6912" width="7.28515625" style="572"/>
    <col min="6913" max="6913" width="7.28515625" style="572" customWidth="1"/>
    <col min="6914" max="6914" width="61.140625" style="572" customWidth="1"/>
    <col min="6915" max="6918" width="0" style="572" hidden="1" customWidth="1"/>
    <col min="6919" max="6919" width="15.140625" style="572" customWidth="1"/>
    <col min="6920" max="6920" width="0" style="572" hidden="1" customWidth="1"/>
    <col min="6921" max="6921" width="14.85546875" style="572" customWidth="1"/>
    <col min="6922" max="6922" width="13.42578125" style="572" customWidth="1"/>
    <col min="6923" max="6923" width="11.42578125" style="572" customWidth="1"/>
    <col min="6924" max="7167" width="9.140625" style="572" customWidth="1"/>
    <col min="7168" max="7168" width="7.28515625" style="572"/>
    <col min="7169" max="7169" width="7.28515625" style="572" customWidth="1"/>
    <col min="7170" max="7170" width="61.140625" style="572" customWidth="1"/>
    <col min="7171" max="7174" width="0" style="572" hidden="1" customWidth="1"/>
    <col min="7175" max="7175" width="15.140625" style="572" customWidth="1"/>
    <col min="7176" max="7176" width="0" style="572" hidden="1" customWidth="1"/>
    <col min="7177" max="7177" width="14.85546875" style="572" customWidth="1"/>
    <col min="7178" max="7178" width="13.42578125" style="572" customWidth="1"/>
    <col min="7179" max="7179" width="11.42578125" style="572" customWidth="1"/>
    <col min="7180" max="7423" width="9.140625" style="572" customWidth="1"/>
    <col min="7424" max="7424" width="7.28515625" style="572"/>
    <col min="7425" max="7425" width="7.28515625" style="572" customWidth="1"/>
    <col min="7426" max="7426" width="61.140625" style="572" customWidth="1"/>
    <col min="7427" max="7430" width="0" style="572" hidden="1" customWidth="1"/>
    <col min="7431" max="7431" width="15.140625" style="572" customWidth="1"/>
    <col min="7432" max="7432" width="0" style="572" hidden="1" customWidth="1"/>
    <col min="7433" max="7433" width="14.85546875" style="572" customWidth="1"/>
    <col min="7434" max="7434" width="13.42578125" style="572" customWidth="1"/>
    <col min="7435" max="7435" width="11.42578125" style="572" customWidth="1"/>
    <col min="7436" max="7679" width="9.140625" style="572" customWidth="1"/>
    <col min="7680" max="7680" width="7.28515625" style="572"/>
    <col min="7681" max="7681" width="7.28515625" style="572" customWidth="1"/>
    <col min="7682" max="7682" width="61.140625" style="572" customWidth="1"/>
    <col min="7683" max="7686" width="0" style="572" hidden="1" customWidth="1"/>
    <col min="7687" max="7687" width="15.140625" style="572" customWidth="1"/>
    <col min="7688" max="7688" width="0" style="572" hidden="1" customWidth="1"/>
    <col min="7689" max="7689" width="14.85546875" style="572" customWidth="1"/>
    <col min="7690" max="7690" width="13.42578125" style="572" customWidth="1"/>
    <col min="7691" max="7691" width="11.42578125" style="572" customWidth="1"/>
    <col min="7692" max="7935" width="9.140625" style="572" customWidth="1"/>
    <col min="7936" max="7936" width="7.28515625" style="572"/>
    <col min="7937" max="7937" width="7.28515625" style="572" customWidth="1"/>
    <col min="7938" max="7938" width="61.140625" style="572" customWidth="1"/>
    <col min="7939" max="7942" width="0" style="572" hidden="1" customWidth="1"/>
    <col min="7943" max="7943" width="15.140625" style="572" customWidth="1"/>
    <col min="7944" max="7944" width="0" style="572" hidden="1" customWidth="1"/>
    <col min="7945" max="7945" width="14.85546875" style="572" customWidth="1"/>
    <col min="7946" max="7946" width="13.42578125" style="572" customWidth="1"/>
    <col min="7947" max="7947" width="11.42578125" style="572" customWidth="1"/>
    <col min="7948" max="8191" width="9.140625" style="572" customWidth="1"/>
    <col min="8192" max="8192" width="7.28515625" style="572"/>
    <col min="8193" max="8193" width="7.28515625" style="572" customWidth="1"/>
    <col min="8194" max="8194" width="61.140625" style="572" customWidth="1"/>
    <col min="8195" max="8198" width="0" style="572" hidden="1" customWidth="1"/>
    <col min="8199" max="8199" width="15.140625" style="572" customWidth="1"/>
    <col min="8200" max="8200" width="0" style="572" hidden="1" customWidth="1"/>
    <col min="8201" max="8201" width="14.85546875" style="572" customWidth="1"/>
    <col min="8202" max="8202" width="13.42578125" style="572" customWidth="1"/>
    <col min="8203" max="8203" width="11.42578125" style="572" customWidth="1"/>
    <col min="8204" max="8447" width="9.140625" style="572" customWidth="1"/>
    <col min="8448" max="8448" width="7.28515625" style="572"/>
    <col min="8449" max="8449" width="7.28515625" style="572" customWidth="1"/>
    <col min="8450" max="8450" width="61.140625" style="572" customWidth="1"/>
    <col min="8451" max="8454" width="0" style="572" hidden="1" customWidth="1"/>
    <col min="8455" max="8455" width="15.140625" style="572" customWidth="1"/>
    <col min="8456" max="8456" width="0" style="572" hidden="1" customWidth="1"/>
    <col min="8457" max="8457" width="14.85546875" style="572" customWidth="1"/>
    <col min="8458" max="8458" width="13.42578125" style="572" customWidth="1"/>
    <col min="8459" max="8459" width="11.42578125" style="572" customWidth="1"/>
    <col min="8460" max="8703" width="9.140625" style="572" customWidth="1"/>
    <col min="8704" max="8704" width="7.28515625" style="572"/>
    <col min="8705" max="8705" width="7.28515625" style="572" customWidth="1"/>
    <col min="8706" max="8706" width="61.140625" style="572" customWidth="1"/>
    <col min="8707" max="8710" width="0" style="572" hidden="1" customWidth="1"/>
    <col min="8711" max="8711" width="15.140625" style="572" customWidth="1"/>
    <col min="8712" max="8712" width="0" style="572" hidden="1" customWidth="1"/>
    <col min="8713" max="8713" width="14.85546875" style="572" customWidth="1"/>
    <col min="8714" max="8714" width="13.42578125" style="572" customWidth="1"/>
    <col min="8715" max="8715" width="11.42578125" style="572" customWidth="1"/>
    <col min="8716" max="8959" width="9.140625" style="572" customWidth="1"/>
    <col min="8960" max="8960" width="7.28515625" style="572"/>
    <col min="8961" max="8961" width="7.28515625" style="572" customWidth="1"/>
    <col min="8962" max="8962" width="61.140625" style="572" customWidth="1"/>
    <col min="8963" max="8966" width="0" style="572" hidden="1" customWidth="1"/>
    <col min="8967" max="8967" width="15.140625" style="572" customWidth="1"/>
    <col min="8968" max="8968" width="0" style="572" hidden="1" customWidth="1"/>
    <col min="8969" max="8969" width="14.85546875" style="572" customWidth="1"/>
    <col min="8970" max="8970" width="13.42578125" style="572" customWidth="1"/>
    <col min="8971" max="8971" width="11.42578125" style="572" customWidth="1"/>
    <col min="8972" max="9215" width="9.140625" style="572" customWidth="1"/>
    <col min="9216" max="9216" width="7.28515625" style="572"/>
    <col min="9217" max="9217" width="7.28515625" style="572" customWidth="1"/>
    <col min="9218" max="9218" width="61.140625" style="572" customWidth="1"/>
    <col min="9219" max="9222" width="0" style="572" hidden="1" customWidth="1"/>
    <col min="9223" max="9223" width="15.140625" style="572" customWidth="1"/>
    <col min="9224" max="9224" width="0" style="572" hidden="1" customWidth="1"/>
    <col min="9225" max="9225" width="14.85546875" style="572" customWidth="1"/>
    <col min="9226" max="9226" width="13.42578125" style="572" customWidth="1"/>
    <col min="9227" max="9227" width="11.42578125" style="572" customWidth="1"/>
    <col min="9228" max="9471" width="9.140625" style="572" customWidth="1"/>
    <col min="9472" max="9472" width="7.28515625" style="572"/>
    <col min="9473" max="9473" width="7.28515625" style="572" customWidth="1"/>
    <col min="9474" max="9474" width="61.140625" style="572" customWidth="1"/>
    <col min="9475" max="9478" width="0" style="572" hidden="1" customWidth="1"/>
    <col min="9479" max="9479" width="15.140625" style="572" customWidth="1"/>
    <col min="9480" max="9480" width="0" style="572" hidden="1" customWidth="1"/>
    <col min="9481" max="9481" width="14.85546875" style="572" customWidth="1"/>
    <col min="9482" max="9482" width="13.42578125" style="572" customWidth="1"/>
    <col min="9483" max="9483" width="11.42578125" style="572" customWidth="1"/>
    <col min="9484" max="9727" width="9.140625" style="572" customWidth="1"/>
    <col min="9728" max="9728" width="7.28515625" style="572"/>
    <col min="9729" max="9729" width="7.28515625" style="572" customWidth="1"/>
    <col min="9730" max="9730" width="61.140625" style="572" customWidth="1"/>
    <col min="9731" max="9734" width="0" style="572" hidden="1" customWidth="1"/>
    <col min="9735" max="9735" width="15.140625" style="572" customWidth="1"/>
    <col min="9736" max="9736" width="0" style="572" hidden="1" customWidth="1"/>
    <col min="9737" max="9737" width="14.85546875" style="572" customWidth="1"/>
    <col min="9738" max="9738" width="13.42578125" style="572" customWidth="1"/>
    <col min="9739" max="9739" width="11.42578125" style="572" customWidth="1"/>
    <col min="9740" max="9983" width="9.140625" style="572" customWidth="1"/>
    <col min="9984" max="9984" width="7.28515625" style="572"/>
    <col min="9985" max="9985" width="7.28515625" style="572" customWidth="1"/>
    <col min="9986" max="9986" width="61.140625" style="572" customWidth="1"/>
    <col min="9987" max="9990" width="0" style="572" hidden="1" customWidth="1"/>
    <col min="9991" max="9991" width="15.140625" style="572" customWidth="1"/>
    <col min="9992" max="9992" width="0" style="572" hidden="1" customWidth="1"/>
    <col min="9993" max="9993" width="14.85546875" style="572" customWidth="1"/>
    <col min="9994" max="9994" width="13.42578125" style="572" customWidth="1"/>
    <col min="9995" max="9995" width="11.42578125" style="572" customWidth="1"/>
    <col min="9996" max="10239" width="9.140625" style="572" customWidth="1"/>
    <col min="10240" max="10240" width="7.28515625" style="572"/>
    <col min="10241" max="10241" width="7.28515625" style="572" customWidth="1"/>
    <col min="10242" max="10242" width="61.140625" style="572" customWidth="1"/>
    <col min="10243" max="10246" width="0" style="572" hidden="1" customWidth="1"/>
    <col min="10247" max="10247" width="15.140625" style="572" customWidth="1"/>
    <col min="10248" max="10248" width="0" style="572" hidden="1" customWidth="1"/>
    <col min="10249" max="10249" width="14.85546875" style="572" customWidth="1"/>
    <col min="10250" max="10250" width="13.42578125" style="572" customWidth="1"/>
    <col min="10251" max="10251" width="11.42578125" style="572" customWidth="1"/>
    <col min="10252" max="10495" width="9.140625" style="572" customWidth="1"/>
    <col min="10496" max="10496" width="7.28515625" style="572"/>
    <col min="10497" max="10497" width="7.28515625" style="572" customWidth="1"/>
    <col min="10498" max="10498" width="61.140625" style="572" customWidth="1"/>
    <col min="10499" max="10502" width="0" style="572" hidden="1" customWidth="1"/>
    <col min="10503" max="10503" width="15.140625" style="572" customWidth="1"/>
    <col min="10504" max="10504" width="0" style="572" hidden="1" customWidth="1"/>
    <col min="10505" max="10505" width="14.85546875" style="572" customWidth="1"/>
    <col min="10506" max="10506" width="13.42578125" style="572" customWidth="1"/>
    <col min="10507" max="10507" width="11.42578125" style="572" customWidth="1"/>
    <col min="10508" max="10751" width="9.140625" style="572" customWidth="1"/>
    <col min="10752" max="10752" width="7.28515625" style="572"/>
    <col min="10753" max="10753" width="7.28515625" style="572" customWidth="1"/>
    <col min="10754" max="10754" width="61.140625" style="572" customWidth="1"/>
    <col min="10755" max="10758" width="0" style="572" hidden="1" customWidth="1"/>
    <col min="10759" max="10759" width="15.140625" style="572" customWidth="1"/>
    <col min="10760" max="10760" width="0" style="572" hidden="1" customWidth="1"/>
    <col min="10761" max="10761" width="14.85546875" style="572" customWidth="1"/>
    <col min="10762" max="10762" width="13.42578125" style="572" customWidth="1"/>
    <col min="10763" max="10763" width="11.42578125" style="572" customWidth="1"/>
    <col min="10764" max="11007" width="9.140625" style="572" customWidth="1"/>
    <col min="11008" max="11008" width="7.28515625" style="572"/>
    <col min="11009" max="11009" width="7.28515625" style="572" customWidth="1"/>
    <col min="11010" max="11010" width="61.140625" style="572" customWidth="1"/>
    <col min="11011" max="11014" width="0" style="572" hidden="1" customWidth="1"/>
    <col min="11015" max="11015" width="15.140625" style="572" customWidth="1"/>
    <col min="11016" max="11016" width="0" style="572" hidden="1" customWidth="1"/>
    <col min="11017" max="11017" width="14.85546875" style="572" customWidth="1"/>
    <col min="11018" max="11018" width="13.42578125" style="572" customWidth="1"/>
    <col min="11019" max="11019" width="11.42578125" style="572" customWidth="1"/>
    <col min="11020" max="11263" width="9.140625" style="572" customWidth="1"/>
    <col min="11264" max="11264" width="7.28515625" style="572"/>
    <col min="11265" max="11265" width="7.28515625" style="572" customWidth="1"/>
    <col min="11266" max="11266" width="61.140625" style="572" customWidth="1"/>
    <col min="11267" max="11270" width="0" style="572" hidden="1" customWidth="1"/>
    <col min="11271" max="11271" width="15.140625" style="572" customWidth="1"/>
    <col min="11272" max="11272" width="0" style="572" hidden="1" customWidth="1"/>
    <col min="11273" max="11273" width="14.85546875" style="572" customWidth="1"/>
    <col min="11274" max="11274" width="13.42578125" style="572" customWidth="1"/>
    <col min="11275" max="11275" width="11.42578125" style="572" customWidth="1"/>
    <col min="11276" max="11519" width="9.140625" style="572" customWidth="1"/>
    <col min="11520" max="11520" width="7.28515625" style="572"/>
    <col min="11521" max="11521" width="7.28515625" style="572" customWidth="1"/>
    <col min="11522" max="11522" width="61.140625" style="572" customWidth="1"/>
    <col min="11523" max="11526" width="0" style="572" hidden="1" customWidth="1"/>
    <col min="11527" max="11527" width="15.140625" style="572" customWidth="1"/>
    <col min="11528" max="11528" width="0" style="572" hidden="1" customWidth="1"/>
    <col min="11529" max="11529" width="14.85546875" style="572" customWidth="1"/>
    <col min="11530" max="11530" width="13.42578125" style="572" customWidth="1"/>
    <col min="11531" max="11531" width="11.42578125" style="572" customWidth="1"/>
    <col min="11532" max="11775" width="9.140625" style="572" customWidth="1"/>
    <col min="11776" max="11776" width="7.28515625" style="572"/>
    <col min="11777" max="11777" width="7.28515625" style="572" customWidth="1"/>
    <col min="11778" max="11778" width="61.140625" style="572" customWidth="1"/>
    <col min="11779" max="11782" width="0" style="572" hidden="1" customWidth="1"/>
    <col min="11783" max="11783" width="15.140625" style="572" customWidth="1"/>
    <col min="11784" max="11784" width="0" style="572" hidden="1" customWidth="1"/>
    <col min="11785" max="11785" width="14.85546875" style="572" customWidth="1"/>
    <col min="11786" max="11786" width="13.42578125" style="572" customWidth="1"/>
    <col min="11787" max="11787" width="11.42578125" style="572" customWidth="1"/>
    <col min="11788" max="12031" width="9.140625" style="572" customWidth="1"/>
    <col min="12032" max="12032" width="7.28515625" style="572"/>
    <col min="12033" max="12033" width="7.28515625" style="572" customWidth="1"/>
    <col min="12034" max="12034" width="61.140625" style="572" customWidth="1"/>
    <col min="12035" max="12038" width="0" style="572" hidden="1" customWidth="1"/>
    <col min="12039" max="12039" width="15.140625" style="572" customWidth="1"/>
    <col min="12040" max="12040" width="0" style="572" hidden="1" customWidth="1"/>
    <col min="12041" max="12041" width="14.85546875" style="572" customWidth="1"/>
    <col min="12042" max="12042" width="13.42578125" style="572" customWidth="1"/>
    <col min="12043" max="12043" width="11.42578125" style="572" customWidth="1"/>
    <col min="12044" max="12287" width="9.140625" style="572" customWidth="1"/>
    <col min="12288" max="12288" width="7.28515625" style="572"/>
    <col min="12289" max="12289" width="7.28515625" style="572" customWidth="1"/>
    <col min="12290" max="12290" width="61.140625" style="572" customWidth="1"/>
    <col min="12291" max="12294" width="0" style="572" hidden="1" customWidth="1"/>
    <col min="12295" max="12295" width="15.140625" style="572" customWidth="1"/>
    <col min="12296" max="12296" width="0" style="572" hidden="1" customWidth="1"/>
    <col min="12297" max="12297" width="14.85546875" style="572" customWidth="1"/>
    <col min="12298" max="12298" width="13.42578125" style="572" customWidth="1"/>
    <col min="12299" max="12299" width="11.42578125" style="572" customWidth="1"/>
    <col min="12300" max="12543" width="9.140625" style="572" customWidth="1"/>
    <col min="12544" max="12544" width="7.28515625" style="572"/>
    <col min="12545" max="12545" width="7.28515625" style="572" customWidth="1"/>
    <col min="12546" max="12546" width="61.140625" style="572" customWidth="1"/>
    <col min="12547" max="12550" width="0" style="572" hidden="1" customWidth="1"/>
    <col min="12551" max="12551" width="15.140625" style="572" customWidth="1"/>
    <col min="12552" max="12552" width="0" style="572" hidden="1" customWidth="1"/>
    <col min="12553" max="12553" width="14.85546875" style="572" customWidth="1"/>
    <col min="12554" max="12554" width="13.42578125" style="572" customWidth="1"/>
    <col min="12555" max="12555" width="11.42578125" style="572" customWidth="1"/>
    <col min="12556" max="12799" width="9.140625" style="572" customWidth="1"/>
    <col min="12800" max="12800" width="7.28515625" style="572"/>
    <col min="12801" max="12801" width="7.28515625" style="572" customWidth="1"/>
    <col min="12802" max="12802" width="61.140625" style="572" customWidth="1"/>
    <col min="12803" max="12806" width="0" style="572" hidden="1" customWidth="1"/>
    <col min="12807" max="12807" width="15.140625" style="572" customWidth="1"/>
    <col min="12808" max="12808" width="0" style="572" hidden="1" customWidth="1"/>
    <col min="12809" max="12809" width="14.85546875" style="572" customWidth="1"/>
    <col min="12810" max="12810" width="13.42578125" style="572" customWidth="1"/>
    <col min="12811" max="12811" width="11.42578125" style="572" customWidth="1"/>
    <col min="12812" max="13055" width="9.140625" style="572" customWidth="1"/>
    <col min="13056" max="13056" width="7.28515625" style="572"/>
    <col min="13057" max="13057" width="7.28515625" style="572" customWidth="1"/>
    <col min="13058" max="13058" width="61.140625" style="572" customWidth="1"/>
    <col min="13059" max="13062" width="0" style="572" hidden="1" customWidth="1"/>
    <col min="13063" max="13063" width="15.140625" style="572" customWidth="1"/>
    <col min="13064" max="13064" width="0" style="572" hidden="1" customWidth="1"/>
    <col min="13065" max="13065" width="14.85546875" style="572" customWidth="1"/>
    <col min="13066" max="13066" width="13.42578125" style="572" customWidth="1"/>
    <col min="13067" max="13067" width="11.42578125" style="572" customWidth="1"/>
    <col min="13068" max="13311" width="9.140625" style="572" customWidth="1"/>
    <col min="13312" max="13312" width="7.28515625" style="572"/>
    <col min="13313" max="13313" width="7.28515625" style="572" customWidth="1"/>
    <col min="13314" max="13314" width="61.140625" style="572" customWidth="1"/>
    <col min="13315" max="13318" width="0" style="572" hidden="1" customWidth="1"/>
    <col min="13319" max="13319" width="15.140625" style="572" customWidth="1"/>
    <col min="13320" max="13320" width="0" style="572" hidden="1" customWidth="1"/>
    <col min="13321" max="13321" width="14.85546875" style="572" customWidth="1"/>
    <col min="13322" max="13322" width="13.42578125" style="572" customWidth="1"/>
    <col min="13323" max="13323" width="11.42578125" style="572" customWidth="1"/>
    <col min="13324" max="13567" width="9.140625" style="572" customWidth="1"/>
    <col min="13568" max="13568" width="7.28515625" style="572"/>
    <col min="13569" max="13569" width="7.28515625" style="572" customWidth="1"/>
    <col min="13570" max="13570" width="61.140625" style="572" customWidth="1"/>
    <col min="13571" max="13574" width="0" style="572" hidden="1" customWidth="1"/>
    <col min="13575" max="13575" width="15.140625" style="572" customWidth="1"/>
    <col min="13576" max="13576" width="0" style="572" hidden="1" customWidth="1"/>
    <col min="13577" max="13577" width="14.85546875" style="572" customWidth="1"/>
    <col min="13578" max="13578" width="13.42578125" style="572" customWidth="1"/>
    <col min="13579" max="13579" width="11.42578125" style="572" customWidth="1"/>
    <col min="13580" max="13823" width="9.140625" style="572" customWidth="1"/>
    <col min="13824" max="13824" width="7.28515625" style="572"/>
    <col min="13825" max="13825" width="7.28515625" style="572" customWidth="1"/>
    <col min="13826" max="13826" width="61.140625" style="572" customWidth="1"/>
    <col min="13827" max="13830" width="0" style="572" hidden="1" customWidth="1"/>
    <col min="13831" max="13831" width="15.140625" style="572" customWidth="1"/>
    <col min="13832" max="13832" width="0" style="572" hidden="1" customWidth="1"/>
    <col min="13833" max="13833" width="14.85546875" style="572" customWidth="1"/>
    <col min="13834" max="13834" width="13.42578125" style="572" customWidth="1"/>
    <col min="13835" max="13835" width="11.42578125" style="572" customWidth="1"/>
    <col min="13836" max="14079" width="9.140625" style="572" customWidth="1"/>
    <col min="14080" max="14080" width="7.28515625" style="572"/>
    <col min="14081" max="14081" width="7.28515625" style="572" customWidth="1"/>
    <col min="14082" max="14082" width="61.140625" style="572" customWidth="1"/>
    <col min="14083" max="14086" width="0" style="572" hidden="1" customWidth="1"/>
    <col min="14087" max="14087" width="15.140625" style="572" customWidth="1"/>
    <col min="14088" max="14088" width="0" style="572" hidden="1" customWidth="1"/>
    <col min="14089" max="14089" width="14.85546875" style="572" customWidth="1"/>
    <col min="14090" max="14090" width="13.42578125" style="572" customWidth="1"/>
    <col min="14091" max="14091" width="11.42578125" style="572" customWidth="1"/>
    <col min="14092" max="14335" width="9.140625" style="572" customWidth="1"/>
    <col min="14336" max="14336" width="7.28515625" style="572"/>
    <col min="14337" max="14337" width="7.28515625" style="572" customWidth="1"/>
    <col min="14338" max="14338" width="61.140625" style="572" customWidth="1"/>
    <col min="14339" max="14342" width="0" style="572" hidden="1" customWidth="1"/>
    <col min="14343" max="14343" width="15.140625" style="572" customWidth="1"/>
    <col min="14344" max="14344" width="0" style="572" hidden="1" customWidth="1"/>
    <col min="14345" max="14345" width="14.85546875" style="572" customWidth="1"/>
    <col min="14346" max="14346" width="13.42578125" style="572" customWidth="1"/>
    <col min="14347" max="14347" width="11.42578125" style="572" customWidth="1"/>
    <col min="14348" max="14591" width="9.140625" style="572" customWidth="1"/>
    <col min="14592" max="14592" width="7.28515625" style="572"/>
    <col min="14593" max="14593" width="7.28515625" style="572" customWidth="1"/>
    <col min="14594" max="14594" width="61.140625" style="572" customWidth="1"/>
    <col min="14595" max="14598" width="0" style="572" hidden="1" customWidth="1"/>
    <col min="14599" max="14599" width="15.140625" style="572" customWidth="1"/>
    <col min="14600" max="14600" width="0" style="572" hidden="1" customWidth="1"/>
    <col min="14601" max="14601" width="14.85546875" style="572" customWidth="1"/>
    <col min="14602" max="14602" width="13.42578125" style="572" customWidth="1"/>
    <col min="14603" max="14603" width="11.42578125" style="572" customWidth="1"/>
    <col min="14604" max="14847" width="9.140625" style="572" customWidth="1"/>
    <col min="14848" max="14848" width="7.28515625" style="572"/>
    <col min="14849" max="14849" width="7.28515625" style="572" customWidth="1"/>
    <col min="14850" max="14850" width="61.140625" style="572" customWidth="1"/>
    <col min="14851" max="14854" width="0" style="572" hidden="1" customWidth="1"/>
    <col min="14855" max="14855" width="15.140625" style="572" customWidth="1"/>
    <col min="14856" max="14856" width="0" style="572" hidden="1" customWidth="1"/>
    <col min="14857" max="14857" width="14.85546875" style="572" customWidth="1"/>
    <col min="14858" max="14858" width="13.42578125" style="572" customWidth="1"/>
    <col min="14859" max="14859" width="11.42578125" style="572" customWidth="1"/>
    <col min="14860" max="15103" width="9.140625" style="572" customWidth="1"/>
    <col min="15104" max="15104" width="7.28515625" style="572"/>
    <col min="15105" max="15105" width="7.28515625" style="572" customWidth="1"/>
    <col min="15106" max="15106" width="61.140625" style="572" customWidth="1"/>
    <col min="15107" max="15110" width="0" style="572" hidden="1" customWidth="1"/>
    <col min="15111" max="15111" width="15.140625" style="572" customWidth="1"/>
    <col min="15112" max="15112" width="0" style="572" hidden="1" customWidth="1"/>
    <col min="15113" max="15113" width="14.85546875" style="572" customWidth="1"/>
    <col min="15114" max="15114" width="13.42578125" style="572" customWidth="1"/>
    <col min="15115" max="15115" width="11.42578125" style="572" customWidth="1"/>
    <col min="15116" max="15359" width="9.140625" style="572" customWidth="1"/>
    <col min="15360" max="15360" width="7.28515625" style="572"/>
    <col min="15361" max="15361" width="7.28515625" style="572" customWidth="1"/>
    <col min="15362" max="15362" width="61.140625" style="572" customWidth="1"/>
    <col min="15363" max="15366" width="0" style="572" hidden="1" customWidth="1"/>
    <col min="15367" max="15367" width="15.140625" style="572" customWidth="1"/>
    <col min="15368" max="15368" width="0" style="572" hidden="1" customWidth="1"/>
    <col min="15369" max="15369" width="14.85546875" style="572" customWidth="1"/>
    <col min="15370" max="15370" width="13.42578125" style="572" customWidth="1"/>
    <col min="15371" max="15371" width="11.42578125" style="572" customWidth="1"/>
    <col min="15372" max="15615" width="9.140625" style="572" customWidth="1"/>
    <col min="15616" max="15616" width="7.28515625" style="572"/>
    <col min="15617" max="15617" width="7.28515625" style="572" customWidth="1"/>
    <col min="15618" max="15618" width="61.140625" style="572" customWidth="1"/>
    <col min="15619" max="15622" width="0" style="572" hidden="1" customWidth="1"/>
    <col min="15623" max="15623" width="15.140625" style="572" customWidth="1"/>
    <col min="15624" max="15624" width="0" style="572" hidden="1" customWidth="1"/>
    <col min="15625" max="15625" width="14.85546875" style="572" customWidth="1"/>
    <col min="15626" max="15626" width="13.42578125" style="572" customWidth="1"/>
    <col min="15627" max="15627" width="11.42578125" style="572" customWidth="1"/>
    <col min="15628" max="15871" width="9.140625" style="572" customWidth="1"/>
    <col min="15872" max="15872" width="7.28515625" style="572"/>
    <col min="15873" max="15873" width="7.28515625" style="572" customWidth="1"/>
    <col min="15874" max="15874" width="61.140625" style="572" customWidth="1"/>
    <col min="15875" max="15878" width="0" style="572" hidden="1" customWidth="1"/>
    <col min="15879" max="15879" width="15.140625" style="572" customWidth="1"/>
    <col min="15880" max="15880" width="0" style="572" hidden="1" customWidth="1"/>
    <col min="15881" max="15881" width="14.85546875" style="572" customWidth="1"/>
    <col min="15882" max="15882" width="13.42578125" style="572" customWidth="1"/>
    <col min="15883" max="15883" width="11.42578125" style="572" customWidth="1"/>
    <col min="15884" max="16127" width="9.140625" style="572" customWidth="1"/>
    <col min="16128" max="16128" width="7.28515625" style="572"/>
    <col min="16129" max="16129" width="7.28515625" style="572" customWidth="1"/>
    <col min="16130" max="16130" width="61.140625" style="572" customWidth="1"/>
    <col min="16131" max="16134" width="0" style="572" hidden="1" customWidth="1"/>
    <col min="16135" max="16135" width="15.140625" style="572" customWidth="1"/>
    <col min="16136" max="16136" width="0" style="572" hidden="1" customWidth="1"/>
    <col min="16137" max="16137" width="14.85546875" style="572" customWidth="1"/>
    <col min="16138" max="16138" width="13.42578125" style="572" customWidth="1"/>
    <col min="16139" max="16139" width="11.42578125" style="572" customWidth="1"/>
    <col min="16140" max="16383" width="9.140625" style="572" customWidth="1"/>
    <col min="16384" max="16384" width="7.28515625" style="572"/>
  </cols>
  <sheetData>
    <row r="1" spans="1:11">
      <c r="I1" s="1452" t="s">
        <v>1021</v>
      </c>
      <c r="J1" s="1452"/>
    </row>
    <row r="2" spans="1:11">
      <c r="I2" s="907" t="s">
        <v>1310</v>
      </c>
      <c r="J2" s="907"/>
      <c r="K2" s="907"/>
    </row>
    <row r="3" spans="1:11">
      <c r="I3" s="1418" t="s">
        <v>13</v>
      </c>
      <c r="J3" s="1418"/>
      <c r="K3" s="1418"/>
    </row>
    <row r="4" spans="1:11">
      <c r="A4" s="576"/>
      <c r="B4" s="576"/>
      <c r="C4" s="577"/>
      <c r="D4" s="577"/>
      <c r="E4" s="577"/>
      <c r="F4" s="577"/>
      <c r="G4" s="577"/>
      <c r="H4" s="577"/>
      <c r="I4" s="1418" t="s">
        <v>1305</v>
      </c>
      <c r="J4" s="1418"/>
      <c r="K4" s="907"/>
    </row>
    <row r="5" spans="1:11" ht="18.75">
      <c r="A5" s="1422" t="s">
        <v>1022</v>
      </c>
      <c r="B5" s="1422"/>
      <c r="C5" s="1422"/>
      <c r="D5" s="1422"/>
      <c r="E5" s="1422"/>
      <c r="F5" s="1422"/>
      <c r="G5" s="1422"/>
      <c r="H5" s="1422"/>
      <c r="I5" s="1422"/>
      <c r="J5" s="1422"/>
      <c r="K5" s="1422"/>
    </row>
    <row r="6" spans="1:11" ht="18.75">
      <c r="A6" s="1422" t="s">
        <v>251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</row>
    <row r="7" spans="1:11" ht="34.5" customHeight="1">
      <c r="B7" s="1562"/>
      <c r="C7" s="1562"/>
      <c r="D7" s="1562"/>
      <c r="E7" s="1562"/>
      <c r="F7" s="1562"/>
      <c r="G7" s="1562"/>
      <c r="H7" s="1562"/>
      <c r="I7" s="1562"/>
      <c r="J7" s="1562"/>
    </row>
    <row r="8" spans="1:11">
      <c r="B8" s="1424" t="s">
        <v>1023</v>
      </c>
      <c r="C8" s="1424"/>
      <c r="D8" s="1424"/>
      <c r="E8" s="1424"/>
      <c r="F8" s="1424"/>
      <c r="G8" s="1424"/>
      <c r="H8" s="1424"/>
      <c r="I8" s="1424"/>
      <c r="J8" s="1424"/>
    </row>
    <row r="9" spans="1:11" ht="3.75" customHeight="1">
      <c r="B9" s="908"/>
      <c r="C9" s="908"/>
      <c r="D9" s="908"/>
      <c r="E9" s="908"/>
      <c r="F9" s="908"/>
      <c r="G9" s="908"/>
      <c r="H9" s="908"/>
      <c r="I9" s="908"/>
      <c r="J9" s="908"/>
    </row>
    <row r="10" spans="1:11" ht="12.75" customHeight="1">
      <c r="A10" s="909" t="s">
        <v>6</v>
      </c>
      <c r="B10" s="1556" t="s">
        <v>1024</v>
      </c>
      <c r="C10" s="1556"/>
      <c r="D10" s="1556"/>
      <c r="E10" s="1556"/>
      <c r="F10" s="1556"/>
      <c r="G10" s="1556"/>
      <c r="H10" s="1556"/>
      <c r="I10" s="1556"/>
      <c r="J10" s="1556"/>
    </row>
    <row r="11" spans="1:11" ht="12" customHeight="1">
      <c r="A11" s="579"/>
      <c r="B11" s="581"/>
      <c r="C11" s="581"/>
      <c r="D11" s="581"/>
      <c r="E11" s="581"/>
      <c r="F11" s="581"/>
      <c r="G11" s="910"/>
      <c r="H11" s="910"/>
      <c r="I11" s="1557" t="s">
        <v>688</v>
      </c>
      <c r="J11" s="1557"/>
      <c r="K11" s="1557"/>
    </row>
    <row r="12" spans="1:11" ht="30" customHeight="1">
      <c r="A12" s="582" t="s">
        <v>11</v>
      </c>
      <c r="B12" s="583" t="s">
        <v>331</v>
      </c>
      <c r="C12" s="614"/>
      <c r="D12" s="614"/>
      <c r="E12" s="614"/>
      <c r="F12" s="614"/>
      <c r="G12" s="586" t="s">
        <v>690</v>
      </c>
      <c r="H12" s="586"/>
      <c r="I12" s="586" t="s">
        <v>691</v>
      </c>
      <c r="J12" s="586" t="s">
        <v>692</v>
      </c>
      <c r="K12" s="587" t="s">
        <v>693</v>
      </c>
    </row>
    <row r="13" spans="1:11" ht="12" customHeight="1">
      <c r="A13" s="911" t="s">
        <v>1</v>
      </c>
      <c r="B13" s="912" t="s">
        <v>2</v>
      </c>
      <c r="C13" s="913"/>
      <c r="D13" s="913"/>
      <c r="E13" s="913"/>
      <c r="F13" s="913"/>
      <c r="G13" s="912" t="s">
        <v>4</v>
      </c>
      <c r="H13" s="914"/>
      <c r="I13" s="912" t="s">
        <v>8</v>
      </c>
      <c r="J13" s="912" t="s">
        <v>291</v>
      </c>
      <c r="K13" s="915" t="s">
        <v>292</v>
      </c>
    </row>
    <row r="14" spans="1:11" ht="14.25" customHeight="1">
      <c r="A14" s="1558"/>
      <c r="B14" s="1559" t="s">
        <v>1025</v>
      </c>
      <c r="C14" s="1559"/>
      <c r="D14" s="1559"/>
      <c r="E14" s="1559"/>
      <c r="F14" s="1559"/>
      <c r="G14" s="1559"/>
      <c r="H14" s="1559"/>
      <c r="I14" s="1559"/>
      <c r="J14" s="1559"/>
      <c r="K14" s="1559"/>
    </row>
    <row r="15" spans="1:11" ht="17.25" customHeight="1">
      <c r="A15" s="1558"/>
      <c r="B15" s="1559"/>
      <c r="C15" s="1559"/>
      <c r="D15" s="1559"/>
      <c r="E15" s="1559"/>
      <c r="F15" s="1559"/>
      <c r="G15" s="1559"/>
      <c r="H15" s="1559"/>
      <c r="I15" s="1559"/>
      <c r="J15" s="1559"/>
      <c r="K15" s="1559"/>
    </row>
    <row r="16" spans="1:11" ht="51" customHeight="1">
      <c r="A16" s="1558"/>
      <c r="B16" s="1560" t="s">
        <v>1026</v>
      </c>
      <c r="C16" s="1560"/>
      <c r="D16" s="1560"/>
      <c r="E16" s="1560"/>
      <c r="F16" s="1560"/>
      <c r="G16" s="1560"/>
      <c r="H16" s="1560"/>
      <c r="I16" s="1560"/>
      <c r="J16" s="1560"/>
      <c r="K16" s="1560"/>
    </row>
    <row r="17" spans="1:13" ht="0.75" hidden="1" customHeight="1">
      <c r="A17" s="1558"/>
      <c r="B17" s="1560"/>
      <c r="C17" s="1560"/>
      <c r="D17" s="1560"/>
      <c r="E17" s="1560"/>
      <c r="F17" s="1560"/>
      <c r="G17" s="1560"/>
      <c r="H17" s="1560"/>
      <c r="I17" s="1560"/>
      <c r="J17" s="1560"/>
      <c r="K17" s="1560"/>
    </row>
    <row r="18" spans="1:13" ht="4.5" hidden="1" customHeight="1">
      <c r="A18" s="1558"/>
      <c r="B18" s="1560"/>
      <c r="C18" s="1560"/>
      <c r="D18" s="1560"/>
      <c r="E18" s="1560"/>
      <c r="F18" s="1560"/>
      <c r="G18" s="1560"/>
      <c r="H18" s="1560"/>
      <c r="I18" s="1560"/>
      <c r="J18" s="1560"/>
      <c r="K18" s="1560"/>
    </row>
    <row r="19" spans="1:13" ht="40.5" customHeight="1">
      <c r="A19" s="1558"/>
      <c r="B19" s="1561" t="s">
        <v>1027</v>
      </c>
      <c r="C19" s="1559"/>
      <c r="D19" s="1559"/>
      <c r="E19" s="1559"/>
      <c r="F19" s="1559"/>
      <c r="G19" s="1559"/>
      <c r="H19" s="1559"/>
      <c r="I19" s="1559"/>
      <c r="J19" s="1559"/>
      <c r="K19" s="1559"/>
    </row>
    <row r="20" spans="1:13" ht="21" customHeight="1">
      <c r="A20" s="589" t="s">
        <v>596</v>
      </c>
      <c r="B20" s="1546" t="s">
        <v>1028</v>
      </c>
      <c r="C20" s="1546"/>
      <c r="D20" s="1546"/>
      <c r="E20" s="1546"/>
      <c r="F20" s="1546"/>
      <c r="G20" s="1546"/>
      <c r="H20" s="1546"/>
      <c r="I20" s="1546"/>
      <c r="J20" s="1546"/>
      <c r="K20" s="1546"/>
    </row>
    <row r="21" spans="1:13" ht="21" customHeight="1">
      <c r="A21" s="916"/>
      <c r="B21" s="592" t="s">
        <v>1029</v>
      </c>
      <c r="C21" s="607">
        <v>0</v>
      </c>
      <c r="D21" s="607">
        <v>0</v>
      </c>
      <c r="E21" s="607">
        <v>0</v>
      </c>
      <c r="F21" s="607"/>
      <c r="G21" s="602">
        <f>G47</f>
        <v>0</v>
      </c>
      <c r="H21" s="602" t="e">
        <f>H47</f>
        <v>#REF!</v>
      </c>
      <c r="I21" s="602">
        <f>I47</f>
        <v>0</v>
      </c>
      <c r="J21" s="602">
        <f>G21-I21</f>
        <v>0</v>
      </c>
      <c r="K21" s="602" t="e">
        <f>J21/G21*100</f>
        <v>#DIV/0!</v>
      </c>
      <c r="M21" s="917"/>
    </row>
    <row r="22" spans="1:13" ht="21" customHeight="1">
      <c r="A22" s="918"/>
      <c r="B22" s="592" t="s">
        <v>1030</v>
      </c>
      <c r="C22" s="607">
        <v>0</v>
      </c>
      <c r="D22" s="607">
        <v>0</v>
      </c>
      <c r="E22" s="607">
        <v>0</v>
      </c>
      <c r="F22" s="607"/>
      <c r="G22" s="602">
        <f>G61</f>
        <v>0</v>
      </c>
      <c r="H22" s="602">
        <f>H61</f>
        <v>0</v>
      </c>
      <c r="I22" s="602">
        <f>I61</f>
        <v>0</v>
      </c>
      <c r="J22" s="602">
        <f t="shared" ref="J22:J31" si="0">G22-I22</f>
        <v>0</v>
      </c>
      <c r="K22" s="602" t="e">
        <f>J22/G22*100</f>
        <v>#DIV/0!</v>
      </c>
    </row>
    <row r="23" spans="1:13" ht="21" customHeight="1">
      <c r="A23" s="918"/>
      <c r="B23" s="592" t="s">
        <v>1031</v>
      </c>
      <c r="C23" s="607"/>
      <c r="D23" s="607"/>
      <c r="E23" s="607"/>
      <c r="F23" s="607"/>
      <c r="G23" s="602">
        <f>G75</f>
        <v>0</v>
      </c>
      <c r="H23" s="602">
        <f>H75</f>
        <v>0</v>
      </c>
      <c r="I23" s="602">
        <f>I75</f>
        <v>0</v>
      </c>
      <c r="J23" s="602">
        <f t="shared" si="0"/>
        <v>0</v>
      </c>
      <c r="K23" s="602" t="e">
        <f>J23/G23*100</f>
        <v>#DIV/0!</v>
      </c>
    </row>
    <row r="24" spans="1:13" ht="21" customHeight="1">
      <c r="A24" s="918"/>
      <c r="B24" s="592" t="s">
        <v>1032</v>
      </c>
      <c r="C24" s="606"/>
      <c r="D24" s="606"/>
      <c r="E24" s="606"/>
      <c r="F24" s="606"/>
      <c r="G24" s="623">
        <f>G89+G98</f>
        <v>0</v>
      </c>
      <c r="H24" s="623">
        <f>H89+H98</f>
        <v>0</v>
      </c>
      <c r="I24" s="623">
        <f>I89+I98</f>
        <v>0</v>
      </c>
      <c r="J24" s="602">
        <f t="shared" si="0"/>
        <v>0</v>
      </c>
      <c r="K24" s="602" t="e">
        <f>J24/G24*100</f>
        <v>#DIV/0!</v>
      </c>
    </row>
    <row r="25" spans="1:13" ht="21" customHeight="1">
      <c r="A25" s="918"/>
      <c r="B25" s="591" t="s">
        <v>1033</v>
      </c>
      <c r="C25" s="614"/>
      <c r="D25" s="614"/>
      <c r="E25" s="614"/>
      <c r="F25" s="614"/>
      <c r="G25" s="602">
        <f>G21+G22+G23+G24</f>
        <v>0</v>
      </c>
      <c r="H25" s="602" t="e">
        <f>H21+H22+H23+H24</f>
        <v>#REF!</v>
      </c>
      <c r="I25" s="602">
        <f>I21+I22+I23+I24</f>
        <v>0</v>
      </c>
      <c r="J25" s="602">
        <f t="shared" si="0"/>
        <v>0</v>
      </c>
      <c r="K25" s="602" t="e">
        <f t="shared" ref="K25:K33" si="1">J25/G25*100</f>
        <v>#DIV/0!</v>
      </c>
    </row>
    <row r="26" spans="1:13" ht="21" customHeight="1">
      <c r="A26" s="919"/>
      <c r="B26" s="596" t="s">
        <v>1034</v>
      </c>
      <c r="C26" s="614">
        <v>0</v>
      </c>
      <c r="D26" s="614">
        <v>0</v>
      </c>
      <c r="E26" s="614">
        <v>0</v>
      </c>
      <c r="F26" s="614"/>
      <c r="G26" s="602">
        <f>G109</f>
        <v>0</v>
      </c>
      <c r="H26" s="602">
        <f>H109</f>
        <v>0</v>
      </c>
      <c r="I26" s="602">
        <f>I109</f>
        <v>0</v>
      </c>
      <c r="J26" s="602">
        <f t="shared" si="0"/>
        <v>0</v>
      </c>
      <c r="K26" s="602" t="e">
        <f t="shared" si="1"/>
        <v>#DIV/0!</v>
      </c>
    </row>
    <row r="27" spans="1:13" ht="21" customHeight="1">
      <c r="A27" s="919"/>
      <c r="B27" s="591" t="s">
        <v>1035</v>
      </c>
      <c r="C27" s="920"/>
      <c r="D27" s="920"/>
      <c r="E27" s="920"/>
      <c r="F27" s="614"/>
      <c r="G27" s="635">
        <f t="shared" ref="G27:I30" si="2">G115</f>
        <v>0</v>
      </c>
      <c r="H27" s="635">
        <f t="shared" si="2"/>
        <v>0</v>
      </c>
      <c r="I27" s="635">
        <f t="shared" si="2"/>
        <v>0</v>
      </c>
      <c r="J27" s="602">
        <f t="shared" si="0"/>
        <v>0</v>
      </c>
      <c r="K27" s="602" t="e">
        <f t="shared" si="1"/>
        <v>#DIV/0!</v>
      </c>
    </row>
    <row r="28" spans="1:13" ht="21" customHeight="1">
      <c r="A28" s="919"/>
      <c r="B28" s="596" t="s">
        <v>1036</v>
      </c>
      <c r="C28" s="920"/>
      <c r="D28" s="920"/>
      <c r="E28" s="920"/>
      <c r="F28" s="614"/>
      <c r="G28" s="635">
        <f t="shared" si="2"/>
        <v>0</v>
      </c>
      <c r="H28" s="635">
        <f t="shared" si="2"/>
        <v>0</v>
      </c>
      <c r="I28" s="635">
        <f t="shared" si="2"/>
        <v>0</v>
      </c>
      <c r="J28" s="602">
        <f t="shared" si="0"/>
        <v>0</v>
      </c>
      <c r="K28" s="602" t="e">
        <f t="shared" si="1"/>
        <v>#DIV/0!</v>
      </c>
    </row>
    <row r="29" spans="1:13" ht="21" customHeight="1">
      <c r="A29" s="919"/>
      <c r="B29" s="596" t="s">
        <v>1037</v>
      </c>
      <c r="C29" s="920"/>
      <c r="D29" s="920"/>
      <c r="E29" s="920"/>
      <c r="F29" s="614"/>
      <c r="G29" s="635">
        <f t="shared" si="2"/>
        <v>0</v>
      </c>
      <c r="H29" s="635">
        <f t="shared" si="2"/>
        <v>0</v>
      </c>
      <c r="I29" s="635">
        <f t="shared" si="2"/>
        <v>0</v>
      </c>
      <c r="J29" s="602">
        <f t="shared" si="0"/>
        <v>0</v>
      </c>
      <c r="K29" s="602" t="e">
        <f t="shared" si="1"/>
        <v>#DIV/0!</v>
      </c>
      <c r="M29" s="596"/>
    </row>
    <row r="30" spans="1:13" ht="21" customHeight="1">
      <c r="A30" s="921"/>
      <c r="B30" s="596" t="s">
        <v>1038</v>
      </c>
      <c r="C30" s="922">
        <v>0</v>
      </c>
      <c r="D30" s="922">
        <v>0</v>
      </c>
      <c r="E30" s="922">
        <v>0</v>
      </c>
      <c r="F30" s="922"/>
      <c r="G30" s="923">
        <f t="shared" si="2"/>
        <v>0</v>
      </c>
      <c r="H30" s="923">
        <f t="shared" si="2"/>
        <v>0</v>
      </c>
      <c r="I30" s="923">
        <f t="shared" si="2"/>
        <v>0</v>
      </c>
      <c r="J30" s="602">
        <f t="shared" si="0"/>
        <v>0</v>
      </c>
      <c r="K30" s="602" t="e">
        <f t="shared" si="1"/>
        <v>#DIV/0!</v>
      </c>
    </row>
    <row r="31" spans="1:13" ht="20.25" customHeight="1">
      <c r="A31" s="589" t="s">
        <v>610</v>
      </c>
      <c r="B31" s="591" t="s">
        <v>1039</v>
      </c>
      <c r="C31" s="614"/>
      <c r="D31" s="614"/>
      <c r="E31" s="614"/>
      <c r="F31" s="614"/>
      <c r="G31" s="593">
        <f>G124</f>
        <v>0</v>
      </c>
      <c r="H31" s="593">
        <f>H124</f>
        <v>0</v>
      </c>
      <c r="I31" s="593">
        <f>I124</f>
        <v>0</v>
      </c>
      <c r="J31" s="593">
        <f t="shared" si="0"/>
        <v>0</v>
      </c>
      <c r="K31" s="593" t="e">
        <f t="shared" si="1"/>
        <v>#DIV/0!</v>
      </c>
    </row>
    <row r="32" spans="1:13" ht="21" customHeight="1">
      <c r="A32" s="589" t="s">
        <v>1040</v>
      </c>
      <c r="B32" s="591" t="s">
        <v>1041</v>
      </c>
      <c r="C32" s="607"/>
      <c r="D32" s="607"/>
      <c r="E32" s="607"/>
      <c r="F32" s="607"/>
      <c r="G32" s="593"/>
      <c r="H32" s="593" t="e">
        <f>#REF!+H31</f>
        <v>#REF!</v>
      </c>
      <c r="I32" s="593"/>
      <c r="J32" s="593"/>
      <c r="K32" s="593"/>
    </row>
    <row r="33" spans="1:11" ht="17.25" customHeight="1">
      <c r="A33" s="596"/>
      <c r="B33" s="596" t="s">
        <v>711</v>
      </c>
      <c r="C33" s="614">
        <v>0</v>
      </c>
      <c r="D33" s="614">
        <v>0</v>
      </c>
      <c r="E33" s="614">
        <v>0</v>
      </c>
      <c r="F33" s="614"/>
      <c r="G33" s="593">
        <f>G25+G26+G27+G28+G30+G31+G32+G29</f>
        <v>0</v>
      </c>
      <c r="H33" s="593" t="e">
        <f>H25+H26+H27+H28+H30+H31+H32+H29</f>
        <v>#REF!</v>
      </c>
      <c r="I33" s="593">
        <f>I25+I26+I27+I28+I30+I31+I32+I29</f>
        <v>0</v>
      </c>
      <c r="J33" s="593">
        <f>G33-I33</f>
        <v>0</v>
      </c>
      <c r="K33" s="593" t="e">
        <f t="shared" si="1"/>
        <v>#DIV/0!</v>
      </c>
    </row>
    <row r="34" spans="1:11" ht="18.75" customHeight="1">
      <c r="A34" s="589" t="s">
        <v>712</v>
      </c>
      <c r="B34" s="1547" t="s">
        <v>1042</v>
      </c>
      <c r="C34" s="1547"/>
      <c r="D34" s="1547"/>
      <c r="E34" s="1547"/>
      <c r="F34" s="1547"/>
      <c r="G34" s="1547"/>
      <c r="H34" s="1547"/>
      <c r="I34" s="1547"/>
      <c r="J34" s="1547"/>
      <c r="K34" s="1547"/>
    </row>
    <row r="35" spans="1:11" ht="17.25" customHeight="1">
      <c r="A35" s="924"/>
      <c r="B35" s="504" t="s">
        <v>1043</v>
      </c>
      <c r="C35" s="607"/>
      <c r="D35" s="607" t="e">
        <f>#REF!+#REF!+#REF!+#REF!+#REF!</f>
        <v>#REF!</v>
      </c>
      <c r="E35" s="607"/>
      <c r="F35" s="607"/>
      <c r="G35" s="602"/>
      <c r="H35" s="602" t="e">
        <f>#REF!+#REF!</f>
        <v>#REF!</v>
      </c>
      <c r="I35" s="602"/>
      <c r="J35" s="602">
        <f>G35-I35</f>
        <v>0</v>
      </c>
      <c r="K35" s="602" t="e">
        <f>J35/G35*100</f>
        <v>#DIV/0!</v>
      </c>
    </row>
    <row r="36" spans="1:11" ht="17.25" customHeight="1">
      <c r="A36" s="925"/>
      <c r="B36" s="504" t="s">
        <v>1043</v>
      </c>
      <c r="C36" s="607"/>
      <c r="D36" s="607"/>
      <c r="E36" s="607"/>
      <c r="F36" s="607"/>
      <c r="G36" s="602"/>
      <c r="H36" s="602"/>
      <c r="I36" s="602"/>
      <c r="J36" s="602">
        <f>G36-I36</f>
        <v>0</v>
      </c>
      <c r="K36" s="602" t="e">
        <f t="shared" ref="K36:K46" si="3">J36/G36*100</f>
        <v>#DIV/0!</v>
      </c>
    </row>
    <row r="37" spans="1:11" ht="17.25" customHeight="1">
      <c r="A37" s="925"/>
      <c r="B37" s="504" t="s">
        <v>1043</v>
      </c>
      <c r="C37" s="607"/>
      <c r="D37" s="607"/>
      <c r="E37" s="607"/>
      <c r="F37" s="607"/>
      <c r="G37" s="602"/>
      <c r="H37" s="602"/>
      <c r="I37" s="602"/>
      <c r="J37" s="602">
        <f t="shared" ref="J37:J60" si="4">G37-I37</f>
        <v>0</v>
      </c>
      <c r="K37" s="602" t="e">
        <f t="shared" si="3"/>
        <v>#DIV/0!</v>
      </c>
    </row>
    <row r="38" spans="1:11" ht="17.25" customHeight="1">
      <c r="A38" s="925"/>
      <c r="B38" s="504" t="s">
        <v>1043</v>
      </c>
      <c r="C38" s="607"/>
      <c r="D38" s="607"/>
      <c r="E38" s="607"/>
      <c r="F38" s="607"/>
      <c r="G38" s="602"/>
      <c r="H38" s="602"/>
      <c r="I38" s="602"/>
      <c r="J38" s="602">
        <f t="shared" si="4"/>
        <v>0</v>
      </c>
      <c r="K38" s="602" t="e">
        <f t="shared" si="3"/>
        <v>#DIV/0!</v>
      </c>
    </row>
    <row r="39" spans="1:11" ht="17.25" customHeight="1">
      <c r="A39" s="926"/>
      <c r="B39" s="504" t="s">
        <v>1043</v>
      </c>
      <c r="C39" s="607"/>
      <c r="D39" s="607"/>
      <c r="E39" s="607"/>
      <c r="F39" s="607"/>
      <c r="G39" s="602"/>
      <c r="H39" s="602"/>
      <c r="I39" s="602"/>
      <c r="J39" s="602">
        <f t="shared" si="4"/>
        <v>0</v>
      </c>
      <c r="K39" s="602" t="e">
        <f t="shared" si="3"/>
        <v>#DIV/0!</v>
      </c>
    </row>
    <row r="40" spans="1:11" ht="17.25" customHeight="1">
      <c r="A40" s="925"/>
      <c r="B40" s="504" t="s">
        <v>1043</v>
      </c>
      <c r="C40" s="607"/>
      <c r="D40" s="607"/>
      <c r="E40" s="607"/>
      <c r="F40" s="607"/>
      <c r="G40" s="602"/>
      <c r="H40" s="602"/>
      <c r="I40" s="602"/>
      <c r="J40" s="602">
        <f t="shared" si="4"/>
        <v>0</v>
      </c>
      <c r="K40" s="602" t="e">
        <f t="shared" si="3"/>
        <v>#DIV/0!</v>
      </c>
    </row>
    <row r="41" spans="1:11" ht="17.25" customHeight="1">
      <c r="A41" s="925"/>
      <c r="B41" s="504" t="s">
        <v>1043</v>
      </c>
      <c r="C41" s="607"/>
      <c r="D41" s="607"/>
      <c r="E41" s="607"/>
      <c r="F41" s="607"/>
      <c r="G41" s="602"/>
      <c r="H41" s="602"/>
      <c r="I41" s="602"/>
      <c r="J41" s="602">
        <f t="shared" si="4"/>
        <v>0</v>
      </c>
      <c r="K41" s="602" t="e">
        <f t="shared" si="3"/>
        <v>#DIV/0!</v>
      </c>
    </row>
    <row r="42" spans="1:11" ht="17.25" customHeight="1">
      <c r="A42" s="926"/>
      <c r="B42" s="504" t="s">
        <v>1043</v>
      </c>
      <c r="C42" s="607"/>
      <c r="D42" s="607"/>
      <c r="E42" s="607"/>
      <c r="F42" s="607"/>
      <c r="G42" s="602"/>
      <c r="H42" s="602"/>
      <c r="I42" s="602"/>
      <c r="J42" s="602">
        <f t="shared" si="4"/>
        <v>0</v>
      </c>
      <c r="K42" s="602" t="e">
        <f t="shared" si="3"/>
        <v>#DIV/0!</v>
      </c>
    </row>
    <row r="43" spans="1:11" ht="17.25" customHeight="1">
      <c r="A43" s="925"/>
      <c r="B43" s="504" t="s">
        <v>1043</v>
      </c>
      <c r="C43" s="607"/>
      <c r="D43" s="607"/>
      <c r="E43" s="607"/>
      <c r="F43" s="607"/>
      <c r="G43" s="602"/>
      <c r="H43" s="602"/>
      <c r="I43" s="602"/>
      <c r="J43" s="602">
        <f t="shared" si="4"/>
        <v>0</v>
      </c>
      <c r="K43" s="602" t="e">
        <f t="shared" si="3"/>
        <v>#DIV/0!</v>
      </c>
    </row>
    <row r="44" spans="1:11" ht="17.25" customHeight="1">
      <c r="A44" s="925"/>
      <c r="B44" s="504" t="s">
        <v>1043</v>
      </c>
      <c r="C44" s="607"/>
      <c r="D44" s="607"/>
      <c r="E44" s="607"/>
      <c r="F44" s="607"/>
      <c r="G44" s="602"/>
      <c r="H44" s="602"/>
      <c r="I44" s="602"/>
      <c r="J44" s="602">
        <f t="shared" si="4"/>
        <v>0</v>
      </c>
      <c r="K44" s="602" t="e">
        <f t="shared" si="3"/>
        <v>#DIV/0!</v>
      </c>
    </row>
    <row r="45" spans="1:11" ht="17.25" customHeight="1">
      <c r="A45" s="926"/>
      <c r="B45" s="504" t="s">
        <v>1043</v>
      </c>
      <c r="C45" s="607"/>
      <c r="D45" s="607"/>
      <c r="E45" s="607"/>
      <c r="F45" s="607"/>
      <c r="G45" s="602"/>
      <c r="H45" s="602"/>
      <c r="I45" s="602"/>
      <c r="J45" s="602">
        <f t="shared" si="4"/>
        <v>0</v>
      </c>
      <c r="K45" s="602" t="e">
        <f t="shared" si="3"/>
        <v>#DIV/0!</v>
      </c>
    </row>
    <row r="46" spans="1:11" ht="17.25" customHeight="1">
      <c r="A46" s="927"/>
      <c r="B46" s="504" t="s">
        <v>1043</v>
      </c>
      <c r="C46" s="607"/>
      <c r="D46" s="607"/>
      <c r="E46" s="607"/>
      <c r="F46" s="607"/>
      <c r="G46" s="602"/>
      <c r="H46" s="602"/>
      <c r="I46" s="602"/>
      <c r="J46" s="602">
        <f t="shared" si="4"/>
        <v>0</v>
      </c>
      <c r="K46" s="602" t="e">
        <f t="shared" si="3"/>
        <v>#DIV/0!</v>
      </c>
    </row>
    <row r="47" spans="1:11" ht="18.75" customHeight="1">
      <c r="A47" s="596"/>
      <c r="B47" s="605" t="s">
        <v>27</v>
      </c>
      <c r="C47" s="614"/>
      <c r="D47" s="614"/>
      <c r="E47" s="614"/>
      <c r="F47" s="614"/>
      <c r="G47" s="614">
        <f>SUM(G35:G46)</f>
        <v>0</v>
      </c>
      <c r="H47" s="614" t="e">
        <f>SUM(H35:H46)</f>
        <v>#REF!</v>
      </c>
      <c r="I47" s="614">
        <f>SUM(I35:I46)</f>
        <v>0</v>
      </c>
      <c r="J47" s="614">
        <f t="shared" si="4"/>
        <v>0</v>
      </c>
      <c r="K47" s="614" t="e">
        <f>J47/G47*100</f>
        <v>#DIV/0!</v>
      </c>
    </row>
    <row r="48" spans="1:11" ht="19.5" customHeight="1">
      <c r="A48" s="589" t="s">
        <v>1044</v>
      </c>
      <c r="B48" s="1547" t="s">
        <v>1045</v>
      </c>
      <c r="C48" s="1547"/>
      <c r="D48" s="1547"/>
      <c r="E48" s="1547"/>
      <c r="F48" s="1547"/>
      <c r="G48" s="1547"/>
      <c r="H48" s="1547"/>
      <c r="I48" s="1547"/>
      <c r="J48" s="1547"/>
      <c r="K48" s="1547"/>
    </row>
    <row r="49" spans="1:11" ht="15.75" customHeight="1">
      <c r="A49" s="928"/>
      <c r="B49" s="504" t="s">
        <v>1046</v>
      </c>
      <c r="C49" s="692"/>
      <c r="D49" s="692"/>
      <c r="E49" s="692"/>
      <c r="F49" s="692"/>
      <c r="G49" s="602"/>
      <c r="H49" s="602"/>
      <c r="I49" s="611"/>
      <c r="J49" s="602">
        <f t="shared" si="4"/>
        <v>0</v>
      </c>
      <c r="K49" s="611" t="e">
        <f>J49/G49*100</f>
        <v>#DIV/0!</v>
      </c>
    </row>
    <row r="50" spans="1:11" ht="15.75" customHeight="1">
      <c r="A50" s="929"/>
      <c r="B50" s="504" t="s">
        <v>1046</v>
      </c>
      <c r="C50" s="692"/>
      <c r="D50" s="692"/>
      <c r="E50" s="692"/>
      <c r="F50" s="692"/>
      <c r="G50" s="611"/>
      <c r="H50" s="611"/>
      <c r="I50" s="602"/>
      <c r="J50" s="602">
        <f t="shared" si="4"/>
        <v>0</v>
      </c>
      <c r="K50" s="611" t="e">
        <f>J50/G50*100</f>
        <v>#DIV/0!</v>
      </c>
    </row>
    <row r="51" spans="1:11" ht="15.75" customHeight="1">
      <c r="A51" s="929"/>
      <c r="B51" s="504" t="s">
        <v>1046</v>
      </c>
      <c r="C51" s="692"/>
      <c r="D51" s="692"/>
      <c r="E51" s="692"/>
      <c r="F51" s="692"/>
      <c r="G51" s="611"/>
      <c r="H51" s="611"/>
      <c r="I51" s="602"/>
      <c r="J51" s="602">
        <f t="shared" si="4"/>
        <v>0</v>
      </c>
      <c r="K51" s="611" t="e">
        <f>J51/G51*100</f>
        <v>#DIV/0!</v>
      </c>
    </row>
    <row r="52" spans="1:11" ht="15.75" customHeight="1">
      <c r="A52" s="929"/>
      <c r="B52" s="504" t="s">
        <v>1046</v>
      </c>
      <c r="C52" s="692"/>
      <c r="D52" s="692"/>
      <c r="E52" s="692"/>
      <c r="F52" s="692"/>
      <c r="G52" s="602"/>
      <c r="H52" s="611"/>
      <c r="I52" s="611"/>
      <c r="J52" s="602">
        <f t="shared" si="4"/>
        <v>0</v>
      </c>
      <c r="K52" s="611" t="e">
        <f>J52/G52*100</f>
        <v>#DIV/0!</v>
      </c>
    </row>
    <row r="53" spans="1:11" ht="15.75" customHeight="1">
      <c r="A53" s="929"/>
      <c r="B53" s="504" t="s">
        <v>1046</v>
      </c>
      <c r="C53" s="692"/>
      <c r="D53" s="692"/>
      <c r="E53" s="692"/>
      <c r="F53" s="692"/>
      <c r="G53" s="611"/>
      <c r="H53" s="611"/>
      <c r="I53" s="602"/>
      <c r="J53" s="602">
        <f t="shared" si="4"/>
        <v>0</v>
      </c>
      <c r="K53" s="611" t="e">
        <f t="shared" ref="K53:K60" si="5">J53/G53*100</f>
        <v>#DIV/0!</v>
      </c>
    </row>
    <row r="54" spans="1:11" ht="15.75" customHeight="1">
      <c r="A54" s="929"/>
      <c r="B54" s="504" t="s">
        <v>1046</v>
      </c>
      <c r="C54" s="692"/>
      <c r="D54" s="692"/>
      <c r="E54" s="692"/>
      <c r="F54" s="692"/>
      <c r="G54" s="611"/>
      <c r="H54" s="611"/>
      <c r="I54" s="602"/>
      <c r="J54" s="602">
        <f t="shared" si="4"/>
        <v>0</v>
      </c>
      <c r="K54" s="611" t="e">
        <f t="shared" si="5"/>
        <v>#DIV/0!</v>
      </c>
    </row>
    <row r="55" spans="1:11" ht="15.75" customHeight="1">
      <c r="A55" s="929"/>
      <c r="B55" s="504" t="s">
        <v>1046</v>
      </c>
      <c r="C55" s="692"/>
      <c r="D55" s="692"/>
      <c r="E55" s="692"/>
      <c r="F55" s="692"/>
      <c r="G55" s="602"/>
      <c r="H55" s="611"/>
      <c r="I55" s="611"/>
      <c r="J55" s="602">
        <f t="shared" si="4"/>
        <v>0</v>
      </c>
      <c r="K55" s="611" t="e">
        <f t="shared" si="5"/>
        <v>#DIV/0!</v>
      </c>
    </row>
    <row r="56" spans="1:11" ht="15.75" customHeight="1">
      <c r="A56" s="929"/>
      <c r="B56" s="504" t="s">
        <v>1046</v>
      </c>
      <c r="C56" s="692"/>
      <c r="D56" s="692"/>
      <c r="E56" s="692"/>
      <c r="F56" s="692"/>
      <c r="G56" s="611"/>
      <c r="H56" s="611"/>
      <c r="I56" s="602"/>
      <c r="J56" s="602">
        <f t="shared" si="4"/>
        <v>0</v>
      </c>
      <c r="K56" s="611" t="e">
        <f t="shared" si="5"/>
        <v>#DIV/0!</v>
      </c>
    </row>
    <row r="57" spans="1:11" ht="15.75" customHeight="1">
      <c r="A57" s="930"/>
      <c r="B57" s="504" t="s">
        <v>1046</v>
      </c>
      <c r="C57" s="692"/>
      <c r="D57" s="692"/>
      <c r="E57" s="692"/>
      <c r="F57" s="692"/>
      <c r="G57" s="611"/>
      <c r="H57" s="611"/>
      <c r="I57" s="602"/>
      <c r="J57" s="602">
        <f t="shared" si="4"/>
        <v>0</v>
      </c>
      <c r="K57" s="611" t="e">
        <f t="shared" si="5"/>
        <v>#DIV/0!</v>
      </c>
    </row>
    <row r="58" spans="1:11" ht="15.75" customHeight="1">
      <c r="A58" s="928"/>
      <c r="B58" s="504" t="s">
        <v>1046</v>
      </c>
      <c r="C58" s="692"/>
      <c r="D58" s="692"/>
      <c r="E58" s="692"/>
      <c r="F58" s="692"/>
      <c r="G58" s="602"/>
      <c r="H58" s="611"/>
      <c r="I58" s="611"/>
      <c r="J58" s="602">
        <f t="shared" si="4"/>
        <v>0</v>
      </c>
      <c r="K58" s="611" t="e">
        <f t="shared" si="5"/>
        <v>#DIV/0!</v>
      </c>
    </row>
    <row r="59" spans="1:11" ht="15.75" customHeight="1">
      <c r="A59" s="929"/>
      <c r="B59" s="504" t="s">
        <v>1046</v>
      </c>
      <c r="C59" s="692"/>
      <c r="D59" s="692"/>
      <c r="E59" s="692"/>
      <c r="F59" s="692"/>
      <c r="G59" s="611"/>
      <c r="H59" s="611"/>
      <c r="I59" s="602"/>
      <c r="J59" s="602">
        <f t="shared" si="4"/>
        <v>0</v>
      </c>
      <c r="K59" s="611" t="e">
        <f t="shared" si="5"/>
        <v>#DIV/0!</v>
      </c>
    </row>
    <row r="60" spans="1:11" ht="15.75" customHeight="1">
      <c r="A60" s="930"/>
      <c r="B60" s="504" t="s">
        <v>1046</v>
      </c>
      <c r="C60" s="692"/>
      <c r="D60" s="692"/>
      <c r="E60" s="692"/>
      <c r="F60" s="692"/>
      <c r="G60" s="611"/>
      <c r="H60" s="611"/>
      <c r="I60" s="602"/>
      <c r="J60" s="602">
        <f t="shared" si="4"/>
        <v>0</v>
      </c>
      <c r="K60" s="611" t="e">
        <f t="shared" si="5"/>
        <v>#DIV/0!</v>
      </c>
    </row>
    <row r="61" spans="1:11" ht="15.75" customHeight="1">
      <c r="A61" s="596"/>
      <c r="B61" s="605" t="s">
        <v>27</v>
      </c>
      <c r="C61" s="614">
        <v>0</v>
      </c>
      <c r="D61" s="614">
        <v>0</v>
      </c>
      <c r="E61" s="614">
        <v>0</v>
      </c>
      <c r="F61" s="614"/>
      <c r="G61" s="593">
        <f>SUM(G49:G60)</f>
        <v>0</v>
      </c>
      <c r="H61" s="593">
        <f>SUM(H49:H60)</f>
        <v>0</v>
      </c>
      <c r="I61" s="593">
        <f>SUM(I49:I60)</f>
        <v>0</v>
      </c>
      <c r="J61" s="593">
        <f>SUM(J49:J60)</f>
        <v>0</v>
      </c>
      <c r="K61" s="593" t="e">
        <f>J61/G61*100</f>
        <v>#DIV/0!</v>
      </c>
    </row>
    <row r="62" spans="1:11" ht="17.25" customHeight="1">
      <c r="A62" s="613" t="s">
        <v>722</v>
      </c>
      <c r="B62" s="1548" t="s">
        <v>1047</v>
      </c>
      <c r="C62" s="1548"/>
      <c r="D62" s="1548"/>
      <c r="E62" s="1548"/>
      <c r="F62" s="1548"/>
      <c r="G62" s="1548"/>
      <c r="H62" s="1548"/>
      <c r="I62" s="1548"/>
      <c r="J62" s="1548"/>
      <c r="K62" s="1548"/>
    </row>
    <row r="63" spans="1:11">
      <c r="A63" s="924"/>
      <c r="B63" s="504" t="s">
        <v>1048</v>
      </c>
      <c r="C63" s="607"/>
      <c r="D63" s="607"/>
      <c r="E63" s="607"/>
      <c r="F63" s="607"/>
      <c r="G63" s="602"/>
      <c r="H63" s="602"/>
      <c r="I63" s="602"/>
      <c r="J63" s="602">
        <f>G63-I63</f>
        <v>0</v>
      </c>
      <c r="K63" s="602" t="e">
        <f>J63/G63*100</f>
        <v>#DIV/0!</v>
      </c>
    </row>
    <row r="64" spans="1:11">
      <c r="A64" s="926"/>
      <c r="B64" s="504" t="s">
        <v>1048</v>
      </c>
      <c r="C64" s="607"/>
      <c r="D64" s="607"/>
      <c r="E64" s="607"/>
      <c r="F64" s="607"/>
      <c r="G64" s="602"/>
      <c r="H64" s="602"/>
      <c r="I64" s="602"/>
      <c r="J64" s="602">
        <f t="shared" ref="J64:J75" si="6">G64-I64</f>
        <v>0</v>
      </c>
      <c r="K64" s="602" t="e">
        <f t="shared" ref="K64:K74" si="7">J64/G64*100</f>
        <v>#DIV/0!</v>
      </c>
    </row>
    <row r="65" spans="1:11">
      <c r="A65" s="926"/>
      <c r="B65" s="504" t="s">
        <v>1048</v>
      </c>
      <c r="C65" s="607"/>
      <c r="D65" s="607"/>
      <c r="E65" s="607"/>
      <c r="F65" s="607"/>
      <c r="G65" s="602"/>
      <c r="H65" s="602"/>
      <c r="I65" s="602"/>
      <c r="J65" s="602">
        <f t="shared" si="6"/>
        <v>0</v>
      </c>
      <c r="K65" s="602" t="e">
        <f t="shared" si="7"/>
        <v>#DIV/0!</v>
      </c>
    </row>
    <row r="66" spans="1:11">
      <c r="A66" s="926"/>
      <c r="B66" s="504" t="s">
        <v>1048</v>
      </c>
      <c r="C66" s="607"/>
      <c r="D66" s="607"/>
      <c r="E66" s="607"/>
      <c r="F66" s="607"/>
      <c r="G66" s="602"/>
      <c r="H66" s="602"/>
      <c r="I66" s="602"/>
      <c r="J66" s="602">
        <f t="shared" si="6"/>
        <v>0</v>
      </c>
      <c r="K66" s="602" t="e">
        <f t="shared" si="7"/>
        <v>#DIV/0!</v>
      </c>
    </row>
    <row r="67" spans="1:11">
      <c r="A67" s="926"/>
      <c r="B67" s="504" t="s">
        <v>1048</v>
      </c>
      <c r="C67" s="607"/>
      <c r="D67" s="607"/>
      <c r="E67" s="607"/>
      <c r="F67" s="607"/>
      <c r="G67" s="602"/>
      <c r="H67" s="602"/>
      <c r="I67" s="602"/>
      <c r="J67" s="602">
        <f t="shared" si="6"/>
        <v>0</v>
      </c>
      <c r="K67" s="602" t="e">
        <f t="shared" si="7"/>
        <v>#DIV/0!</v>
      </c>
    </row>
    <row r="68" spans="1:11">
      <c r="A68" s="926"/>
      <c r="B68" s="504" t="s">
        <v>1048</v>
      </c>
      <c r="C68" s="607"/>
      <c r="D68" s="607"/>
      <c r="E68" s="607"/>
      <c r="F68" s="607"/>
      <c r="G68" s="602"/>
      <c r="H68" s="602"/>
      <c r="I68" s="602"/>
      <c r="J68" s="602">
        <f t="shared" si="6"/>
        <v>0</v>
      </c>
      <c r="K68" s="602" t="e">
        <f t="shared" si="7"/>
        <v>#DIV/0!</v>
      </c>
    </row>
    <row r="69" spans="1:11">
      <c r="A69" s="926"/>
      <c r="B69" s="504" t="s">
        <v>1048</v>
      </c>
      <c r="C69" s="607"/>
      <c r="D69" s="607"/>
      <c r="E69" s="607"/>
      <c r="F69" s="607"/>
      <c r="G69" s="602"/>
      <c r="H69" s="602"/>
      <c r="I69" s="602"/>
      <c r="J69" s="602">
        <f t="shared" si="6"/>
        <v>0</v>
      </c>
      <c r="K69" s="602" t="e">
        <f t="shared" si="7"/>
        <v>#DIV/0!</v>
      </c>
    </row>
    <row r="70" spans="1:11">
      <c r="A70" s="926"/>
      <c r="B70" s="504" t="s">
        <v>1048</v>
      </c>
      <c r="C70" s="607"/>
      <c r="D70" s="607"/>
      <c r="E70" s="607"/>
      <c r="F70" s="607"/>
      <c r="G70" s="602"/>
      <c r="H70" s="602"/>
      <c r="I70" s="602"/>
      <c r="J70" s="602">
        <f t="shared" si="6"/>
        <v>0</v>
      </c>
      <c r="K70" s="602" t="e">
        <f t="shared" si="7"/>
        <v>#DIV/0!</v>
      </c>
    </row>
    <row r="71" spans="1:11">
      <c r="A71" s="926"/>
      <c r="B71" s="504" t="s">
        <v>1048</v>
      </c>
      <c r="C71" s="607"/>
      <c r="D71" s="607"/>
      <c r="E71" s="607"/>
      <c r="F71" s="607"/>
      <c r="G71" s="602"/>
      <c r="H71" s="602"/>
      <c r="I71" s="602"/>
      <c r="J71" s="602">
        <f t="shared" si="6"/>
        <v>0</v>
      </c>
      <c r="K71" s="602" t="e">
        <f t="shared" si="7"/>
        <v>#DIV/0!</v>
      </c>
    </row>
    <row r="72" spans="1:11">
      <c r="A72" s="926"/>
      <c r="B72" s="504" t="s">
        <v>1048</v>
      </c>
      <c r="C72" s="607"/>
      <c r="D72" s="607"/>
      <c r="E72" s="607"/>
      <c r="F72" s="607"/>
      <c r="G72" s="602"/>
      <c r="H72" s="602"/>
      <c r="I72" s="602"/>
      <c r="J72" s="602">
        <f t="shared" si="6"/>
        <v>0</v>
      </c>
      <c r="K72" s="602" t="e">
        <f t="shared" si="7"/>
        <v>#DIV/0!</v>
      </c>
    </row>
    <row r="73" spans="1:11">
      <c r="A73" s="926"/>
      <c r="B73" s="504" t="s">
        <v>1048</v>
      </c>
      <c r="C73" s="607"/>
      <c r="D73" s="607"/>
      <c r="E73" s="607"/>
      <c r="F73" s="607"/>
      <c r="G73" s="602"/>
      <c r="H73" s="602"/>
      <c r="I73" s="602"/>
      <c r="J73" s="602">
        <f t="shared" si="6"/>
        <v>0</v>
      </c>
      <c r="K73" s="602" t="e">
        <f t="shared" si="7"/>
        <v>#DIV/0!</v>
      </c>
    </row>
    <row r="74" spans="1:11" ht="15" customHeight="1">
      <c r="A74" s="931"/>
      <c r="B74" s="504" t="s">
        <v>1048</v>
      </c>
      <c r="C74" s="607"/>
      <c r="D74" s="607"/>
      <c r="E74" s="607"/>
      <c r="F74" s="607"/>
      <c r="G74" s="602"/>
      <c r="H74" s="602"/>
      <c r="I74" s="602"/>
      <c r="J74" s="602">
        <f t="shared" si="6"/>
        <v>0</v>
      </c>
      <c r="K74" s="602" t="e">
        <f t="shared" si="7"/>
        <v>#DIV/0!</v>
      </c>
    </row>
    <row r="75" spans="1:11">
      <c r="A75" s="596"/>
      <c r="B75" s="605" t="s">
        <v>809</v>
      </c>
      <c r="C75" s="614">
        <v>0</v>
      </c>
      <c r="D75" s="614">
        <v>0</v>
      </c>
      <c r="E75" s="614">
        <v>0</v>
      </c>
      <c r="F75" s="614"/>
      <c r="G75" s="593">
        <f>SUM(G63:G74)</f>
        <v>0</v>
      </c>
      <c r="H75" s="593">
        <f>SUM(H63:H74)</f>
        <v>0</v>
      </c>
      <c r="I75" s="593">
        <f>SUM(I63:I74)</f>
        <v>0</v>
      </c>
      <c r="J75" s="593">
        <f t="shared" si="6"/>
        <v>0</v>
      </c>
      <c r="K75" s="593" t="e">
        <f>J75/G75*100</f>
        <v>#DIV/0!</v>
      </c>
    </row>
    <row r="76" spans="1:11" ht="15.75" customHeight="1">
      <c r="A76" s="613" t="s">
        <v>725</v>
      </c>
      <c r="B76" s="1547" t="s">
        <v>1049</v>
      </c>
      <c r="C76" s="1547"/>
      <c r="D76" s="1547"/>
      <c r="E76" s="1547"/>
      <c r="F76" s="1547"/>
      <c r="G76" s="1547"/>
      <c r="H76" s="1547"/>
      <c r="I76" s="1547"/>
      <c r="J76" s="1547"/>
      <c r="K76" s="1547"/>
    </row>
    <row r="77" spans="1:11" ht="16.5" customHeight="1">
      <c r="A77" s="924"/>
      <c r="B77" s="504" t="s">
        <v>1050</v>
      </c>
      <c r="C77" s="607"/>
      <c r="D77" s="607"/>
      <c r="E77" s="607"/>
      <c r="F77" s="607"/>
      <c r="G77" s="602"/>
      <c r="H77" s="602"/>
      <c r="I77" s="602"/>
      <c r="J77" s="602">
        <f>G77-I77</f>
        <v>0</v>
      </c>
      <c r="K77" s="602" t="e">
        <f>J77/G77*100</f>
        <v>#DIV/0!</v>
      </c>
    </row>
    <row r="78" spans="1:11" ht="16.5" customHeight="1">
      <c r="A78" s="926"/>
      <c r="B78" s="504" t="s">
        <v>1050</v>
      </c>
      <c r="C78" s="607"/>
      <c r="D78" s="607"/>
      <c r="E78" s="607"/>
      <c r="F78" s="607"/>
      <c r="G78" s="602"/>
      <c r="H78" s="602"/>
      <c r="I78" s="602"/>
      <c r="J78" s="602">
        <f t="shared" ref="J78:J97" si="8">G78-I78</f>
        <v>0</v>
      </c>
      <c r="K78" s="602" t="e">
        <f t="shared" ref="K78:K88" si="9">J78/G78*100</f>
        <v>#DIV/0!</v>
      </c>
    </row>
    <row r="79" spans="1:11" ht="16.5" customHeight="1">
      <c r="A79" s="926"/>
      <c r="B79" s="504" t="s">
        <v>1050</v>
      </c>
      <c r="C79" s="607"/>
      <c r="D79" s="607"/>
      <c r="E79" s="607"/>
      <c r="F79" s="607"/>
      <c r="G79" s="602"/>
      <c r="H79" s="602"/>
      <c r="I79" s="602"/>
      <c r="J79" s="602">
        <f t="shared" si="8"/>
        <v>0</v>
      </c>
      <c r="K79" s="602" t="e">
        <f t="shared" si="9"/>
        <v>#DIV/0!</v>
      </c>
    </row>
    <row r="80" spans="1:11" ht="16.5" customHeight="1">
      <c r="A80" s="932"/>
      <c r="B80" s="504" t="s">
        <v>1050</v>
      </c>
      <c r="C80" s="607"/>
      <c r="D80" s="607"/>
      <c r="E80" s="607"/>
      <c r="F80" s="607"/>
      <c r="G80" s="602"/>
      <c r="H80" s="602"/>
      <c r="I80" s="602"/>
      <c r="J80" s="602">
        <f t="shared" si="8"/>
        <v>0</v>
      </c>
      <c r="K80" s="602" t="e">
        <f t="shared" si="9"/>
        <v>#DIV/0!</v>
      </c>
    </row>
    <row r="81" spans="1:11" ht="16.5" customHeight="1">
      <c r="A81" s="932"/>
      <c r="B81" s="504" t="s">
        <v>1050</v>
      </c>
      <c r="C81" s="607"/>
      <c r="D81" s="607"/>
      <c r="E81" s="607"/>
      <c r="F81" s="607"/>
      <c r="G81" s="602"/>
      <c r="H81" s="602"/>
      <c r="I81" s="602"/>
      <c r="J81" s="602">
        <f t="shared" si="8"/>
        <v>0</v>
      </c>
      <c r="K81" s="602" t="e">
        <f t="shared" si="9"/>
        <v>#DIV/0!</v>
      </c>
    </row>
    <row r="82" spans="1:11" ht="16.5" customHeight="1">
      <c r="A82" s="932"/>
      <c r="B82" s="504" t="s">
        <v>1050</v>
      </c>
      <c r="C82" s="607"/>
      <c r="D82" s="607"/>
      <c r="E82" s="607"/>
      <c r="F82" s="607"/>
      <c r="G82" s="602"/>
      <c r="H82" s="602"/>
      <c r="I82" s="602"/>
      <c r="J82" s="602">
        <f t="shared" si="8"/>
        <v>0</v>
      </c>
      <c r="K82" s="602" t="e">
        <f t="shared" si="9"/>
        <v>#DIV/0!</v>
      </c>
    </row>
    <row r="83" spans="1:11" ht="16.5" customHeight="1">
      <c r="A83" s="933"/>
      <c r="B83" s="504" t="s">
        <v>1050</v>
      </c>
      <c r="C83" s="607"/>
      <c r="D83" s="607"/>
      <c r="E83" s="607"/>
      <c r="F83" s="607"/>
      <c r="G83" s="602"/>
      <c r="H83" s="602"/>
      <c r="I83" s="602"/>
      <c r="J83" s="602">
        <f t="shared" si="8"/>
        <v>0</v>
      </c>
      <c r="K83" s="602" t="e">
        <f t="shared" si="9"/>
        <v>#DIV/0!</v>
      </c>
    </row>
    <row r="84" spans="1:11" ht="16.5" customHeight="1">
      <c r="A84" s="933"/>
      <c r="B84" s="504" t="s">
        <v>1050</v>
      </c>
      <c r="C84" s="607"/>
      <c r="D84" s="607"/>
      <c r="E84" s="607"/>
      <c r="F84" s="607"/>
      <c r="G84" s="602"/>
      <c r="H84" s="602"/>
      <c r="I84" s="602"/>
      <c r="J84" s="602">
        <f t="shared" si="8"/>
        <v>0</v>
      </c>
      <c r="K84" s="602" t="e">
        <f t="shared" si="9"/>
        <v>#DIV/0!</v>
      </c>
    </row>
    <row r="85" spans="1:11" ht="16.5" customHeight="1">
      <c r="A85" s="933"/>
      <c r="B85" s="504" t="s">
        <v>1050</v>
      </c>
      <c r="C85" s="607"/>
      <c r="D85" s="607"/>
      <c r="E85" s="607"/>
      <c r="F85" s="607"/>
      <c r="G85" s="602"/>
      <c r="H85" s="602"/>
      <c r="I85" s="602"/>
      <c r="J85" s="602">
        <f t="shared" si="8"/>
        <v>0</v>
      </c>
      <c r="K85" s="602" t="e">
        <f t="shared" si="9"/>
        <v>#DIV/0!</v>
      </c>
    </row>
    <row r="86" spans="1:11" ht="16.5" customHeight="1">
      <c r="A86" s="934"/>
      <c r="B86" s="504" t="s">
        <v>1050</v>
      </c>
      <c r="C86" s="607"/>
      <c r="D86" s="607"/>
      <c r="E86" s="607"/>
      <c r="F86" s="607"/>
      <c r="G86" s="602"/>
      <c r="H86" s="602"/>
      <c r="I86" s="602"/>
      <c r="J86" s="602">
        <f t="shared" si="8"/>
        <v>0</v>
      </c>
      <c r="K86" s="602" t="e">
        <f t="shared" si="9"/>
        <v>#DIV/0!</v>
      </c>
    </row>
    <row r="87" spans="1:11" ht="16.5" customHeight="1">
      <c r="A87" s="934"/>
      <c r="B87" s="504" t="s">
        <v>1050</v>
      </c>
      <c r="C87" s="607"/>
      <c r="D87" s="607"/>
      <c r="E87" s="607"/>
      <c r="F87" s="607"/>
      <c r="G87" s="602"/>
      <c r="H87" s="602"/>
      <c r="I87" s="602"/>
      <c r="J87" s="602">
        <f t="shared" si="8"/>
        <v>0</v>
      </c>
      <c r="K87" s="602" t="e">
        <f t="shared" si="9"/>
        <v>#DIV/0!</v>
      </c>
    </row>
    <row r="88" spans="1:11" ht="16.5" customHeight="1">
      <c r="A88" s="935"/>
      <c r="B88" s="504" t="s">
        <v>1050</v>
      </c>
      <c r="C88" s="607"/>
      <c r="D88" s="607"/>
      <c r="E88" s="607"/>
      <c r="F88" s="607"/>
      <c r="G88" s="602"/>
      <c r="H88" s="602"/>
      <c r="I88" s="602"/>
      <c r="J88" s="602">
        <f t="shared" si="8"/>
        <v>0</v>
      </c>
      <c r="K88" s="602" t="e">
        <f t="shared" si="9"/>
        <v>#DIV/0!</v>
      </c>
    </row>
    <row r="89" spans="1:11" ht="16.5" customHeight="1">
      <c r="A89" s="596"/>
      <c r="B89" s="605" t="s">
        <v>809</v>
      </c>
      <c r="C89" s="614">
        <v>0</v>
      </c>
      <c r="D89" s="614">
        <v>0</v>
      </c>
      <c r="E89" s="614">
        <v>0</v>
      </c>
      <c r="F89" s="614"/>
      <c r="G89" s="593">
        <f>SUM(G77:G88)</f>
        <v>0</v>
      </c>
      <c r="H89" s="593">
        <f>SUM(H77:H88)</f>
        <v>0</v>
      </c>
      <c r="I89" s="593">
        <f>SUM(I77:I88)</f>
        <v>0</v>
      </c>
      <c r="J89" s="593">
        <f t="shared" si="8"/>
        <v>0</v>
      </c>
      <c r="K89" s="593" t="e">
        <f>J89/G89*100</f>
        <v>#DIV/0!</v>
      </c>
    </row>
    <row r="90" spans="1:11" ht="18" customHeight="1">
      <c r="A90" s="613" t="s">
        <v>728</v>
      </c>
      <c r="B90" s="1547" t="s">
        <v>1051</v>
      </c>
      <c r="C90" s="1547"/>
      <c r="D90" s="1547"/>
      <c r="E90" s="1547"/>
      <c r="F90" s="1547"/>
      <c r="G90" s="1547"/>
      <c r="H90" s="1547"/>
      <c r="I90" s="1547"/>
      <c r="J90" s="1547"/>
      <c r="K90" s="1547"/>
    </row>
    <row r="91" spans="1:11" ht="17.25" customHeight="1">
      <c r="A91" s="936"/>
      <c r="B91" s="504" t="s">
        <v>1052</v>
      </c>
      <c r="C91" s="614"/>
      <c r="D91" s="614"/>
      <c r="E91" s="614"/>
      <c r="F91" s="614"/>
      <c r="G91" s="602"/>
      <c r="H91" s="602"/>
      <c r="I91" s="602"/>
      <c r="J91" s="602">
        <f t="shared" si="8"/>
        <v>0</v>
      </c>
      <c r="K91" s="602" t="e">
        <f>J91/G91*100</f>
        <v>#DIV/0!</v>
      </c>
    </row>
    <row r="92" spans="1:11" ht="17.25" customHeight="1">
      <c r="A92" s="934"/>
      <c r="B92" s="504" t="s">
        <v>1052</v>
      </c>
      <c r="C92" s="614"/>
      <c r="D92" s="614"/>
      <c r="E92" s="614"/>
      <c r="F92" s="614"/>
      <c r="G92" s="602"/>
      <c r="H92" s="602"/>
      <c r="I92" s="602"/>
      <c r="J92" s="602">
        <f t="shared" si="8"/>
        <v>0</v>
      </c>
      <c r="K92" s="602" t="e">
        <f t="shared" ref="K92:K97" si="10">J92/G92*100</f>
        <v>#DIV/0!</v>
      </c>
    </row>
    <row r="93" spans="1:11" ht="17.25" customHeight="1">
      <c r="A93" s="934"/>
      <c r="B93" s="504" t="s">
        <v>1052</v>
      </c>
      <c r="C93" s="614"/>
      <c r="D93" s="614"/>
      <c r="E93" s="614"/>
      <c r="F93" s="614"/>
      <c r="G93" s="602"/>
      <c r="H93" s="602"/>
      <c r="I93" s="602"/>
      <c r="J93" s="602">
        <f t="shared" si="8"/>
        <v>0</v>
      </c>
      <c r="K93" s="602" t="e">
        <f t="shared" si="10"/>
        <v>#DIV/0!</v>
      </c>
    </row>
    <row r="94" spans="1:11" ht="17.25" customHeight="1">
      <c r="A94" s="934"/>
      <c r="B94" s="504" t="s">
        <v>1052</v>
      </c>
      <c r="C94" s="614"/>
      <c r="D94" s="614"/>
      <c r="E94" s="614"/>
      <c r="F94" s="614"/>
      <c r="G94" s="602"/>
      <c r="H94" s="602"/>
      <c r="I94" s="602"/>
      <c r="J94" s="602">
        <f t="shared" si="8"/>
        <v>0</v>
      </c>
      <c r="K94" s="602" t="e">
        <f t="shared" si="10"/>
        <v>#DIV/0!</v>
      </c>
    </row>
    <row r="95" spans="1:11" ht="17.25" customHeight="1">
      <c r="A95" s="934"/>
      <c r="B95" s="504" t="s">
        <v>1052</v>
      </c>
      <c r="C95" s="614"/>
      <c r="D95" s="614"/>
      <c r="E95" s="614"/>
      <c r="F95" s="614"/>
      <c r="G95" s="602"/>
      <c r="H95" s="602"/>
      <c r="I95" s="602"/>
      <c r="J95" s="602">
        <f t="shared" si="8"/>
        <v>0</v>
      </c>
      <c r="K95" s="602" t="e">
        <f t="shared" si="10"/>
        <v>#DIV/0!</v>
      </c>
    </row>
    <row r="96" spans="1:11" ht="17.25" customHeight="1">
      <c r="A96" s="934"/>
      <c r="B96" s="504" t="s">
        <v>1052</v>
      </c>
      <c r="C96" s="614"/>
      <c r="D96" s="614"/>
      <c r="E96" s="614"/>
      <c r="F96" s="614"/>
      <c r="G96" s="602"/>
      <c r="H96" s="602"/>
      <c r="I96" s="602"/>
      <c r="J96" s="602">
        <f t="shared" si="8"/>
        <v>0</v>
      </c>
      <c r="K96" s="602" t="e">
        <f t="shared" si="10"/>
        <v>#DIV/0!</v>
      </c>
    </row>
    <row r="97" spans="1:11" ht="17.25" customHeight="1">
      <c r="A97" s="935"/>
      <c r="B97" s="504" t="s">
        <v>1052</v>
      </c>
      <c r="C97" s="614"/>
      <c r="D97" s="614"/>
      <c r="E97" s="614"/>
      <c r="F97" s="614"/>
      <c r="G97" s="602"/>
      <c r="H97" s="602"/>
      <c r="I97" s="602"/>
      <c r="J97" s="602">
        <f t="shared" si="8"/>
        <v>0</v>
      </c>
      <c r="K97" s="602" t="e">
        <f t="shared" si="10"/>
        <v>#DIV/0!</v>
      </c>
    </row>
    <row r="98" spans="1:11" ht="18" customHeight="1">
      <c r="A98" s="596"/>
      <c r="B98" s="605" t="s">
        <v>27</v>
      </c>
      <c r="C98" s="614"/>
      <c r="D98" s="614"/>
      <c r="E98" s="614"/>
      <c r="F98" s="614"/>
      <c r="G98" s="593">
        <f>SUM(G91:G97)</f>
        <v>0</v>
      </c>
      <c r="H98" s="593">
        <f>SUM(H91:H97)</f>
        <v>0</v>
      </c>
      <c r="I98" s="593">
        <f>SUM(I91:I97)</f>
        <v>0</v>
      </c>
      <c r="J98" s="593">
        <f>G98-I98</f>
        <v>0</v>
      </c>
      <c r="K98" s="593" t="e">
        <f>J98/G98*100</f>
        <v>#DIV/0!</v>
      </c>
    </row>
    <row r="99" spans="1:11" ht="17.25" customHeight="1">
      <c r="A99" s="613" t="s">
        <v>1053</v>
      </c>
      <c r="B99" s="1547" t="s">
        <v>1054</v>
      </c>
      <c r="C99" s="1547"/>
      <c r="D99" s="1547"/>
      <c r="E99" s="1547"/>
      <c r="F99" s="1547"/>
      <c r="G99" s="1547"/>
      <c r="H99" s="1547"/>
      <c r="I99" s="1547"/>
      <c r="J99" s="1547"/>
      <c r="K99" s="1547"/>
    </row>
    <row r="100" spans="1:11">
      <c r="A100" s="924"/>
      <c r="B100" s="607" t="s">
        <v>1055</v>
      </c>
      <c r="C100" s="607"/>
      <c r="D100" s="607"/>
      <c r="E100" s="607"/>
      <c r="F100" s="607"/>
      <c r="G100" s="602"/>
      <c r="H100" s="602"/>
      <c r="I100" s="602"/>
      <c r="J100" s="602">
        <f t="shared" ref="J100:J108" si="11">G100-I100</f>
        <v>0</v>
      </c>
      <c r="K100" s="602" t="e">
        <f t="shared" ref="K100:K108" si="12">J100/G100*100</f>
        <v>#DIV/0!</v>
      </c>
    </row>
    <row r="101" spans="1:11">
      <c r="A101" s="926"/>
      <c r="B101" s="607" t="s">
        <v>1056</v>
      </c>
      <c r="C101" s="607"/>
      <c r="D101" s="607"/>
      <c r="E101" s="607"/>
      <c r="F101" s="607"/>
      <c r="G101" s="602"/>
      <c r="H101" s="602"/>
      <c r="I101" s="602"/>
      <c r="J101" s="602">
        <f t="shared" si="11"/>
        <v>0</v>
      </c>
      <c r="K101" s="602" t="e">
        <f t="shared" si="12"/>
        <v>#DIV/0!</v>
      </c>
    </row>
    <row r="102" spans="1:11">
      <c r="A102" s="926"/>
      <c r="B102" s="607" t="s">
        <v>1057</v>
      </c>
      <c r="C102" s="607"/>
      <c r="D102" s="607"/>
      <c r="E102" s="607"/>
      <c r="F102" s="607"/>
      <c r="G102" s="602"/>
      <c r="H102" s="602"/>
      <c r="I102" s="602"/>
      <c r="J102" s="602">
        <f t="shared" si="11"/>
        <v>0</v>
      </c>
      <c r="K102" s="602" t="e">
        <f t="shared" si="12"/>
        <v>#DIV/0!</v>
      </c>
    </row>
    <row r="103" spans="1:11">
      <c r="A103" s="926"/>
      <c r="B103" s="607" t="s">
        <v>1058</v>
      </c>
      <c r="C103" s="607"/>
      <c r="D103" s="607"/>
      <c r="E103" s="607"/>
      <c r="F103" s="607"/>
      <c r="G103" s="602"/>
      <c r="H103" s="602"/>
      <c r="I103" s="602"/>
      <c r="J103" s="602">
        <f t="shared" si="11"/>
        <v>0</v>
      </c>
      <c r="K103" s="602" t="e">
        <f t="shared" si="12"/>
        <v>#DIV/0!</v>
      </c>
    </row>
    <row r="104" spans="1:11">
      <c r="A104" s="926"/>
      <c r="B104" s="937" t="s">
        <v>1059</v>
      </c>
      <c r="C104" s="607"/>
      <c r="D104" s="607"/>
      <c r="E104" s="607"/>
      <c r="F104" s="607"/>
      <c r="G104" s="602"/>
      <c r="H104" s="602"/>
      <c r="I104" s="602"/>
      <c r="J104" s="602">
        <f t="shared" si="11"/>
        <v>0</v>
      </c>
      <c r="K104" s="602" t="e">
        <f t="shared" si="12"/>
        <v>#DIV/0!</v>
      </c>
    </row>
    <row r="105" spans="1:11">
      <c r="A105" s="926"/>
      <c r="B105" s="607" t="s">
        <v>1060</v>
      </c>
      <c r="C105" s="607"/>
      <c r="D105" s="607"/>
      <c r="E105" s="607"/>
      <c r="F105" s="607"/>
      <c r="G105" s="602"/>
      <c r="H105" s="602"/>
      <c r="I105" s="602"/>
      <c r="J105" s="602">
        <f t="shared" si="11"/>
        <v>0</v>
      </c>
      <c r="K105" s="602" t="e">
        <f t="shared" si="12"/>
        <v>#DIV/0!</v>
      </c>
    </row>
    <row r="106" spans="1:11">
      <c r="A106" s="926"/>
      <c r="B106" s="607" t="s">
        <v>1061</v>
      </c>
      <c r="C106" s="607"/>
      <c r="D106" s="607"/>
      <c r="E106" s="607"/>
      <c r="F106" s="607"/>
      <c r="G106" s="602"/>
      <c r="H106" s="602"/>
      <c r="I106" s="602"/>
      <c r="J106" s="602">
        <f t="shared" si="11"/>
        <v>0</v>
      </c>
      <c r="K106" s="602" t="e">
        <f t="shared" si="12"/>
        <v>#DIV/0!</v>
      </c>
    </row>
    <row r="107" spans="1:11">
      <c r="A107" s="926"/>
      <c r="B107" s="607" t="s">
        <v>1052</v>
      </c>
      <c r="C107" s="607"/>
      <c r="D107" s="607"/>
      <c r="E107" s="607"/>
      <c r="F107" s="607"/>
      <c r="G107" s="602"/>
      <c r="H107" s="602"/>
      <c r="I107" s="602"/>
      <c r="J107" s="602">
        <f t="shared" si="11"/>
        <v>0</v>
      </c>
      <c r="K107" s="602" t="e">
        <f t="shared" si="12"/>
        <v>#DIV/0!</v>
      </c>
    </row>
    <row r="108" spans="1:11">
      <c r="A108" s="931"/>
      <c r="B108" s="606" t="s">
        <v>1052</v>
      </c>
      <c r="C108" s="614"/>
      <c r="D108" s="614"/>
      <c r="E108" s="614"/>
      <c r="F108" s="614"/>
      <c r="G108" s="623"/>
      <c r="H108" s="602"/>
      <c r="I108" s="602"/>
      <c r="J108" s="602">
        <f t="shared" si="11"/>
        <v>0</v>
      </c>
      <c r="K108" s="602" t="e">
        <f t="shared" si="12"/>
        <v>#DIV/0!</v>
      </c>
    </row>
    <row r="109" spans="1:11" ht="15.75" customHeight="1">
      <c r="A109" s="596"/>
      <c r="B109" s="605" t="s">
        <v>27</v>
      </c>
      <c r="C109" s="614"/>
      <c r="D109" s="614"/>
      <c r="E109" s="614"/>
      <c r="F109" s="614"/>
      <c r="G109" s="593">
        <f>SUM(G100:G108)</f>
        <v>0</v>
      </c>
      <c r="H109" s="593">
        <f>SUM(H100:H108)</f>
        <v>0</v>
      </c>
      <c r="I109" s="593">
        <f>SUM(I100:I108)</f>
        <v>0</v>
      </c>
      <c r="J109" s="593">
        <f>G109-I109</f>
        <v>0</v>
      </c>
      <c r="K109" s="593" t="e">
        <f>J109/G109*100</f>
        <v>#DIV/0!</v>
      </c>
    </row>
    <row r="110" spans="1:11" ht="18" customHeight="1">
      <c r="A110" s="613" t="s">
        <v>1062</v>
      </c>
      <c r="B110" s="1547" t="s">
        <v>1063</v>
      </c>
      <c r="C110" s="1547"/>
      <c r="D110" s="1547"/>
      <c r="E110" s="1547"/>
      <c r="F110" s="1547"/>
      <c r="G110" s="1547"/>
      <c r="H110" s="1547"/>
      <c r="I110" s="1547"/>
      <c r="J110" s="1547"/>
      <c r="K110" s="1547"/>
    </row>
    <row r="111" spans="1:11">
      <c r="A111" s="924"/>
      <c r="B111" s="592" t="s">
        <v>1064</v>
      </c>
      <c r="C111" s="614"/>
      <c r="D111" s="614"/>
      <c r="E111" s="614"/>
      <c r="F111" s="614"/>
      <c r="G111" s="602"/>
      <c r="H111" s="602"/>
      <c r="I111" s="602"/>
      <c r="J111" s="602">
        <f t="shared" ref="J111:J118" si="13">G111-I111</f>
        <v>0</v>
      </c>
      <c r="K111" s="602" t="e">
        <f t="shared" ref="K111:K118" si="14">J111/G111*100</f>
        <v>#DIV/0!</v>
      </c>
    </row>
    <row r="112" spans="1:11">
      <c r="A112" s="926"/>
      <c r="B112" s="592" t="s">
        <v>1064</v>
      </c>
      <c r="C112" s="614"/>
      <c r="D112" s="614"/>
      <c r="E112" s="614"/>
      <c r="F112" s="614"/>
      <c r="G112" s="602"/>
      <c r="H112" s="602"/>
      <c r="I112" s="602"/>
      <c r="J112" s="602">
        <f t="shared" si="13"/>
        <v>0</v>
      </c>
      <c r="K112" s="602" t="e">
        <f t="shared" si="14"/>
        <v>#DIV/0!</v>
      </c>
    </row>
    <row r="113" spans="1:12">
      <c r="A113" s="926"/>
      <c r="B113" s="592" t="s">
        <v>1064</v>
      </c>
      <c r="C113" s="614"/>
      <c r="D113" s="614"/>
      <c r="E113" s="614"/>
      <c r="F113" s="614"/>
      <c r="G113" s="602"/>
      <c r="H113" s="602"/>
      <c r="I113" s="602"/>
      <c r="J113" s="602">
        <f t="shared" si="13"/>
        <v>0</v>
      </c>
      <c r="K113" s="602" t="e">
        <f t="shared" si="14"/>
        <v>#DIV/0!</v>
      </c>
    </row>
    <row r="114" spans="1:12">
      <c r="A114" s="931"/>
      <c r="B114" s="592" t="s">
        <v>1059</v>
      </c>
      <c r="C114" s="614"/>
      <c r="D114" s="614"/>
      <c r="E114" s="614"/>
      <c r="F114" s="614"/>
      <c r="G114" s="602"/>
      <c r="H114" s="602"/>
      <c r="I114" s="602"/>
      <c r="J114" s="602">
        <f t="shared" si="13"/>
        <v>0</v>
      </c>
      <c r="K114" s="602" t="e">
        <f t="shared" si="14"/>
        <v>#DIV/0!</v>
      </c>
    </row>
    <row r="115" spans="1:12" ht="16.5" customHeight="1">
      <c r="A115" s="596"/>
      <c r="B115" s="605" t="s">
        <v>27</v>
      </c>
      <c r="C115" s="614"/>
      <c r="D115" s="614"/>
      <c r="E115" s="614"/>
      <c r="F115" s="614"/>
      <c r="G115" s="593">
        <f>SUM(G111:G114)</f>
        <v>0</v>
      </c>
      <c r="H115" s="593">
        <f>SUM(H111:H114)</f>
        <v>0</v>
      </c>
      <c r="I115" s="593">
        <f>SUM(I111:I114)</f>
        <v>0</v>
      </c>
      <c r="J115" s="593">
        <f t="shared" si="13"/>
        <v>0</v>
      </c>
      <c r="K115" s="593" t="e">
        <f t="shared" si="14"/>
        <v>#DIV/0!</v>
      </c>
    </row>
    <row r="116" spans="1:12" ht="17.25" customHeight="1">
      <c r="A116" s="613" t="s">
        <v>1065</v>
      </c>
      <c r="B116" s="605" t="s">
        <v>1066</v>
      </c>
      <c r="C116" s="614"/>
      <c r="D116" s="614"/>
      <c r="E116" s="614"/>
      <c r="F116" s="614"/>
      <c r="G116" s="593"/>
      <c r="H116" s="593"/>
      <c r="I116" s="593"/>
      <c r="J116" s="593">
        <f t="shared" si="13"/>
        <v>0</v>
      </c>
      <c r="K116" s="593" t="e">
        <f t="shared" si="14"/>
        <v>#DIV/0!</v>
      </c>
    </row>
    <row r="117" spans="1:12" ht="17.25" customHeight="1">
      <c r="A117" s="613" t="s">
        <v>1067</v>
      </c>
      <c r="B117" s="605" t="s">
        <v>1068</v>
      </c>
      <c r="C117" s="614"/>
      <c r="D117" s="614"/>
      <c r="E117" s="614"/>
      <c r="F117" s="614"/>
      <c r="G117" s="602"/>
      <c r="H117" s="602"/>
      <c r="I117" s="602"/>
      <c r="J117" s="593">
        <f t="shared" si="13"/>
        <v>0</v>
      </c>
      <c r="K117" s="593" t="e">
        <f t="shared" si="14"/>
        <v>#DIV/0!</v>
      </c>
    </row>
    <row r="118" spans="1:12" ht="17.25" customHeight="1">
      <c r="A118" s="613" t="s">
        <v>1069</v>
      </c>
      <c r="B118" s="605" t="s">
        <v>1070</v>
      </c>
      <c r="C118" s="614"/>
      <c r="D118" s="614"/>
      <c r="E118" s="614"/>
      <c r="F118" s="614"/>
      <c r="G118" s="602"/>
      <c r="H118" s="602"/>
      <c r="I118" s="602"/>
      <c r="J118" s="593">
        <f t="shared" si="13"/>
        <v>0</v>
      </c>
      <c r="K118" s="593" t="e">
        <f t="shared" si="14"/>
        <v>#DIV/0!</v>
      </c>
    </row>
    <row r="119" spans="1:12" ht="17.25" customHeight="1">
      <c r="A119" s="613" t="s">
        <v>610</v>
      </c>
      <c r="B119" s="605" t="s">
        <v>1071</v>
      </c>
      <c r="C119" s="605"/>
      <c r="D119" s="605"/>
      <c r="E119" s="605"/>
      <c r="F119" s="605"/>
      <c r="G119" s="605"/>
      <c r="H119" s="605"/>
      <c r="I119" s="605"/>
      <c r="J119" s="605"/>
      <c r="K119" s="605"/>
    </row>
    <row r="120" spans="1:12" ht="15.75" customHeight="1">
      <c r="A120" s="590" t="s">
        <v>1</v>
      </c>
      <c r="B120" s="504" t="s">
        <v>1072</v>
      </c>
      <c r="C120" s="938"/>
      <c r="D120" s="938"/>
      <c r="E120" s="938"/>
      <c r="F120" s="938"/>
      <c r="G120" s="602"/>
      <c r="H120" s="602"/>
      <c r="I120" s="602"/>
      <c r="J120" s="602">
        <f>G120-I120</f>
        <v>0</v>
      </c>
      <c r="K120" s="602" t="e">
        <f>J120/G120*100</f>
        <v>#DIV/0!</v>
      </c>
    </row>
    <row r="121" spans="1:12" ht="15.75" customHeight="1">
      <c r="A121" s="590" t="s">
        <v>2</v>
      </c>
      <c r="B121" s="504" t="s">
        <v>1073</v>
      </c>
      <c r="C121" s="938"/>
      <c r="D121" s="938"/>
      <c r="E121" s="938"/>
      <c r="F121" s="938"/>
      <c r="G121" s="602"/>
      <c r="H121" s="602"/>
      <c r="I121" s="602"/>
      <c r="J121" s="602">
        <f>G121-I121</f>
        <v>0</v>
      </c>
      <c r="K121" s="602" t="e">
        <f>J121/G121*100</f>
        <v>#DIV/0!</v>
      </c>
    </row>
    <row r="122" spans="1:12" ht="15.75" customHeight="1">
      <c r="A122" s="590" t="s">
        <v>4</v>
      </c>
      <c r="B122" s="504" t="s">
        <v>1074</v>
      </c>
      <c r="C122" s="938"/>
      <c r="D122" s="938"/>
      <c r="E122" s="938"/>
      <c r="F122" s="938"/>
      <c r="G122" s="602"/>
      <c r="H122" s="602"/>
      <c r="I122" s="602"/>
      <c r="J122" s="602">
        <f>G122-I122</f>
        <v>0</v>
      </c>
      <c r="K122" s="602" t="e">
        <f>J122/G122*100</f>
        <v>#DIV/0!</v>
      </c>
    </row>
    <row r="123" spans="1:12" ht="15.75" customHeight="1">
      <c r="A123" s="590" t="s">
        <v>8</v>
      </c>
      <c r="B123" s="504" t="s">
        <v>1052</v>
      </c>
      <c r="C123" s="938"/>
      <c r="D123" s="938"/>
      <c r="E123" s="938"/>
      <c r="F123" s="938"/>
      <c r="G123" s="602"/>
      <c r="H123" s="602"/>
      <c r="I123" s="602"/>
      <c r="J123" s="602">
        <f>G123-I123</f>
        <v>0</v>
      </c>
      <c r="K123" s="602" t="e">
        <f>J123/G123*100</f>
        <v>#DIV/0!</v>
      </c>
    </row>
    <row r="124" spans="1:12" ht="18" customHeight="1">
      <c r="A124" s="596"/>
      <c r="B124" s="605" t="s">
        <v>27</v>
      </c>
      <c r="C124" s="614"/>
      <c r="D124" s="614"/>
      <c r="E124" s="614"/>
      <c r="F124" s="614"/>
      <c r="G124" s="593">
        <f>SUM(G120:G123)</f>
        <v>0</v>
      </c>
      <c r="H124" s="593">
        <f>SUM(H120:H123)</f>
        <v>0</v>
      </c>
      <c r="I124" s="593">
        <f>SUM(I120:I123)</f>
        <v>0</v>
      </c>
      <c r="J124" s="593">
        <f>G124-I124</f>
        <v>0</v>
      </c>
      <c r="K124" s="593" t="e">
        <f>J124/G124*100</f>
        <v>#DIV/0!</v>
      </c>
    </row>
    <row r="125" spans="1:12" ht="9" customHeight="1">
      <c r="A125" s="1549"/>
      <c r="B125" s="1550"/>
      <c r="C125" s="1550"/>
      <c r="D125" s="1550"/>
      <c r="E125" s="1550"/>
      <c r="F125" s="1550"/>
      <c r="G125" s="1550"/>
      <c r="H125" s="1550"/>
      <c r="I125" s="1550"/>
      <c r="J125" s="1550"/>
      <c r="K125" s="1551"/>
    </row>
    <row r="126" spans="1:12" ht="18.75" customHeight="1">
      <c r="A126" s="1552"/>
      <c r="B126" s="1554" t="s">
        <v>1075</v>
      </c>
      <c r="C126" s="1555"/>
      <c r="D126" s="1555"/>
      <c r="E126" s="1555"/>
      <c r="F126" s="1555"/>
      <c r="G126" s="1555"/>
      <c r="H126" s="1555"/>
      <c r="I126" s="1555"/>
      <c r="J126" s="1555"/>
      <c r="K126" s="1555"/>
    </row>
    <row r="127" spans="1:12" ht="29.25" customHeight="1">
      <c r="A127" s="1553"/>
      <c r="B127" s="1555"/>
      <c r="C127" s="1555"/>
      <c r="D127" s="1555"/>
      <c r="E127" s="1555"/>
      <c r="F127" s="1555"/>
      <c r="G127" s="1555"/>
      <c r="H127" s="1555"/>
      <c r="I127" s="1555"/>
      <c r="J127" s="1555"/>
      <c r="K127" s="1555"/>
    </row>
    <row r="128" spans="1:12" ht="26.25" customHeight="1">
      <c r="A128" s="595" t="s">
        <v>737</v>
      </c>
      <c r="B128" s="596" t="s">
        <v>738</v>
      </c>
      <c r="C128" s="596"/>
      <c r="D128" s="596"/>
      <c r="E128" s="596"/>
      <c r="F128" s="596"/>
      <c r="G128" s="586" t="s">
        <v>690</v>
      </c>
      <c r="H128" s="586"/>
      <c r="I128" s="586" t="s">
        <v>691</v>
      </c>
      <c r="J128" s="586" t="s">
        <v>692</v>
      </c>
      <c r="K128" s="587" t="s">
        <v>693</v>
      </c>
      <c r="L128" s="574"/>
    </row>
    <row r="129" spans="1:15" ht="21" customHeight="1">
      <c r="A129" s="610" t="s">
        <v>1</v>
      </c>
      <c r="B129" s="634" t="s">
        <v>1076</v>
      </c>
      <c r="C129" s="606"/>
      <c r="D129" s="606"/>
      <c r="E129" s="920"/>
      <c r="F129" s="607">
        <v>0</v>
      </c>
      <c r="G129" s="593">
        <f>G33</f>
        <v>0</v>
      </c>
      <c r="H129" s="593" t="e">
        <f>H33</f>
        <v>#REF!</v>
      </c>
      <c r="I129" s="593">
        <f>I33</f>
        <v>0</v>
      </c>
      <c r="J129" s="593">
        <f t="shared" ref="J129:J140" si="15">G129-I129</f>
        <v>0</v>
      </c>
      <c r="K129" s="593" t="e">
        <f t="shared" ref="K129:K138" si="16">J129/G129*100</f>
        <v>#DIV/0!</v>
      </c>
    </row>
    <row r="130" spans="1:15" ht="21" customHeight="1">
      <c r="A130" s="610" t="s">
        <v>2</v>
      </c>
      <c r="B130" s="634" t="s">
        <v>740</v>
      </c>
      <c r="C130" s="606"/>
      <c r="D130" s="606"/>
      <c r="E130" s="920"/>
      <c r="F130" s="920">
        <v>855099.86</v>
      </c>
      <c r="G130" s="635"/>
      <c r="H130" s="602"/>
      <c r="I130" s="623"/>
      <c r="J130" s="602">
        <f t="shared" si="15"/>
        <v>0</v>
      </c>
      <c r="K130" s="602" t="e">
        <f>J130/G130*100</f>
        <v>#DIV/0!</v>
      </c>
    </row>
    <row r="131" spans="1:15" ht="21" customHeight="1">
      <c r="A131" s="610"/>
      <c r="B131" s="596" t="s">
        <v>711</v>
      </c>
      <c r="C131" s="606"/>
      <c r="D131" s="606"/>
      <c r="E131" s="614">
        <f>SUM(E129:E130)</f>
        <v>0</v>
      </c>
      <c r="F131" s="614">
        <f>SUM(F129:F130)</f>
        <v>855099.86</v>
      </c>
      <c r="G131" s="593">
        <f>SUM(G129:G130)</f>
        <v>0</v>
      </c>
      <c r="H131" s="593"/>
      <c r="I131" s="593">
        <f>SUM(I129:I130)</f>
        <v>0</v>
      </c>
      <c r="J131" s="593">
        <f t="shared" si="15"/>
        <v>0</v>
      </c>
      <c r="K131" s="593" t="e">
        <f t="shared" si="16"/>
        <v>#DIV/0!</v>
      </c>
    </row>
    <row r="132" spans="1:15" ht="21" customHeight="1">
      <c r="A132" s="610" t="s">
        <v>4</v>
      </c>
      <c r="B132" s="504" t="s">
        <v>741</v>
      </c>
      <c r="C132" s="606"/>
      <c r="D132" s="606"/>
      <c r="E132" s="920"/>
      <c r="F132" s="607">
        <v>0</v>
      </c>
      <c r="G132" s="602"/>
      <c r="H132" s="602"/>
      <c r="I132" s="602"/>
      <c r="J132" s="602">
        <f t="shared" si="15"/>
        <v>0</v>
      </c>
      <c r="K132" s="602" t="e">
        <f t="shared" si="16"/>
        <v>#DIV/0!</v>
      </c>
      <c r="O132" s="708"/>
    </row>
    <row r="133" spans="1:15" ht="21" customHeight="1">
      <c r="A133" s="610"/>
      <c r="B133" s="596" t="s">
        <v>742</v>
      </c>
      <c r="C133" s="606"/>
      <c r="D133" s="606"/>
      <c r="E133" s="614" t="e">
        <f>E131-#REF!</f>
        <v>#REF!</v>
      </c>
      <c r="F133" s="614" t="e">
        <f>F131-#REF!</f>
        <v>#REF!</v>
      </c>
      <c r="G133" s="593">
        <f>SUM(G131:G132)</f>
        <v>0</v>
      </c>
      <c r="H133" s="593">
        <f>SUM(H131:H132)</f>
        <v>0</v>
      </c>
      <c r="I133" s="593">
        <f>SUM(I131:I132)</f>
        <v>0</v>
      </c>
      <c r="J133" s="593">
        <f t="shared" si="15"/>
        <v>0</v>
      </c>
      <c r="K133" s="593" t="e">
        <f t="shared" si="16"/>
        <v>#DIV/0!</v>
      </c>
    </row>
    <row r="134" spans="1:15" ht="21" customHeight="1">
      <c r="A134" s="610" t="s">
        <v>8</v>
      </c>
      <c r="B134" s="634" t="s">
        <v>743</v>
      </c>
      <c r="C134" s="606"/>
      <c r="D134" s="606"/>
      <c r="E134" s="920"/>
      <c r="F134" s="920">
        <v>721127.94</v>
      </c>
      <c r="G134" s="635"/>
      <c r="H134" s="602"/>
      <c r="I134" s="635"/>
      <c r="J134" s="602">
        <f t="shared" si="15"/>
        <v>0</v>
      </c>
      <c r="K134" s="602" t="e">
        <f t="shared" si="16"/>
        <v>#DIV/0!</v>
      </c>
    </row>
    <row r="135" spans="1:15" ht="21" customHeight="1">
      <c r="A135" s="610" t="s">
        <v>291</v>
      </c>
      <c r="B135" s="504" t="s">
        <v>1077</v>
      </c>
      <c r="C135" s="606"/>
      <c r="D135" s="606"/>
      <c r="E135" s="920"/>
      <c r="F135" s="920"/>
      <c r="G135" s="635"/>
      <c r="H135" s="602"/>
      <c r="I135" s="635" t="s">
        <v>612</v>
      </c>
      <c r="J135" s="602">
        <f>G135</f>
        <v>0</v>
      </c>
      <c r="K135" s="602" t="s">
        <v>612</v>
      </c>
    </row>
    <row r="136" spans="1:15" ht="21" customHeight="1">
      <c r="A136" s="610"/>
      <c r="B136" s="596" t="s">
        <v>747</v>
      </c>
      <c r="C136" s="606"/>
      <c r="D136" s="606"/>
      <c r="E136" s="614" t="e">
        <f>E133+E134-#REF!</f>
        <v>#REF!</v>
      </c>
      <c r="F136" s="614" t="e">
        <f>F133+F134-#REF!</f>
        <v>#REF!</v>
      </c>
      <c r="G136" s="593">
        <f>SUM(G133:G135)</f>
        <v>0</v>
      </c>
      <c r="H136" s="593">
        <f>SUM(H133:H135)</f>
        <v>0</v>
      </c>
      <c r="I136" s="593">
        <f>SUM(I133:I135)</f>
        <v>0</v>
      </c>
      <c r="J136" s="593">
        <f t="shared" si="15"/>
        <v>0</v>
      </c>
      <c r="K136" s="593" t="e">
        <f t="shared" si="16"/>
        <v>#DIV/0!</v>
      </c>
    </row>
    <row r="137" spans="1:15" ht="21" customHeight="1">
      <c r="A137" s="610" t="s">
        <v>292</v>
      </c>
      <c r="B137" s="634" t="s">
        <v>748</v>
      </c>
      <c r="C137" s="606"/>
      <c r="D137" s="606"/>
      <c r="E137" s="920"/>
      <c r="F137" s="920">
        <v>21237.23</v>
      </c>
      <c r="G137" s="602"/>
      <c r="H137" s="602"/>
      <c r="I137" s="602"/>
      <c r="J137" s="602">
        <f t="shared" si="15"/>
        <v>0</v>
      </c>
      <c r="K137" s="602" t="e">
        <f t="shared" si="16"/>
        <v>#DIV/0!</v>
      </c>
    </row>
    <row r="138" spans="1:15" ht="21" customHeight="1">
      <c r="A138" s="595"/>
      <c r="B138" s="596" t="s">
        <v>749</v>
      </c>
      <c r="C138" s="606"/>
      <c r="D138" s="606"/>
      <c r="E138" s="614" t="e">
        <f>#REF!+#REF!-#REF!</f>
        <v>#REF!</v>
      </c>
      <c r="F138" s="614" t="e">
        <f>#REF!+#REF!-#REF!</f>
        <v>#REF!</v>
      </c>
      <c r="G138" s="593">
        <f>G136+G137</f>
        <v>0</v>
      </c>
      <c r="H138" s="593"/>
      <c r="I138" s="593">
        <f>I136+I137</f>
        <v>0</v>
      </c>
      <c r="J138" s="593">
        <f t="shared" si="15"/>
        <v>0</v>
      </c>
      <c r="K138" s="593" t="e">
        <f t="shared" si="16"/>
        <v>#DIV/0!</v>
      </c>
    </row>
    <row r="139" spans="1:15" ht="21" customHeight="1">
      <c r="A139" s="610" t="s">
        <v>339</v>
      </c>
      <c r="B139" s="634" t="s">
        <v>750</v>
      </c>
      <c r="C139" s="606"/>
      <c r="D139" s="606"/>
      <c r="E139" s="920"/>
      <c r="F139" s="920">
        <v>31717</v>
      </c>
      <c r="G139" s="635" t="s">
        <v>612</v>
      </c>
      <c r="H139" s="602"/>
      <c r="I139" s="635"/>
      <c r="J139" s="602">
        <f>-I139</f>
        <v>0</v>
      </c>
      <c r="K139" s="602" t="s">
        <v>612</v>
      </c>
    </row>
    <row r="140" spans="1:15" ht="19.5" customHeight="1">
      <c r="A140" s="610"/>
      <c r="B140" s="596" t="s">
        <v>751</v>
      </c>
      <c r="C140" s="606"/>
      <c r="D140" s="606"/>
      <c r="E140" s="614" t="e">
        <f>E138-E139</f>
        <v>#REF!</v>
      </c>
      <c r="F140" s="614" t="e">
        <f>F138-F139</f>
        <v>#REF!</v>
      </c>
      <c r="G140" s="593">
        <f>G138</f>
        <v>0</v>
      </c>
      <c r="H140" s="593"/>
      <c r="I140" s="593">
        <f>I138+I139</f>
        <v>0</v>
      </c>
      <c r="J140" s="593">
        <f t="shared" si="15"/>
        <v>0</v>
      </c>
      <c r="K140" s="593" t="e">
        <f>J140/G140*100</f>
        <v>#DIV/0!</v>
      </c>
    </row>
    <row r="142" spans="1:15" ht="15.75">
      <c r="A142" s="1545" t="s">
        <v>275</v>
      </c>
      <c r="B142" s="1545"/>
      <c r="C142" s="1545"/>
      <c r="D142" s="1545"/>
      <c r="E142" s="1545"/>
      <c r="F142" s="1545"/>
      <c r="G142" s="1545"/>
      <c r="H142" s="1545"/>
      <c r="I142" s="1545"/>
      <c r="J142" s="1545"/>
      <c r="K142" s="1545"/>
    </row>
    <row r="143" spans="1:15" ht="15.75">
      <c r="A143" s="719"/>
      <c r="B143" s="722"/>
      <c r="C143" s="722"/>
      <c r="D143" s="722"/>
      <c r="E143" s="722"/>
      <c r="F143" s="722"/>
      <c r="G143" s="722"/>
      <c r="H143" s="721"/>
      <c r="I143" s="721"/>
      <c r="J143" s="721"/>
      <c r="K143" s="939"/>
    </row>
    <row r="144" spans="1:15" s="616" customFormat="1" ht="18.75" customHeight="1">
      <c r="A144" s="940"/>
      <c r="B144" s="726" t="s">
        <v>677</v>
      </c>
      <c r="C144" s="649"/>
      <c r="D144" s="1386" t="s">
        <v>10</v>
      </c>
      <c r="E144" s="1386"/>
      <c r="F144" s="649"/>
      <c r="G144" s="1386" t="s">
        <v>10</v>
      </c>
      <c r="H144" s="1431"/>
      <c r="I144" s="1431"/>
      <c r="J144" s="1431"/>
      <c r="K144" s="1538"/>
    </row>
    <row r="145" spans="1:11" ht="171" customHeight="1">
      <c r="A145" s="650"/>
      <c r="B145" s="941"/>
      <c r="C145" s="942"/>
      <c r="D145" s="942"/>
      <c r="E145" s="943"/>
      <c r="F145" s="942"/>
      <c r="G145" s="1539"/>
      <c r="H145" s="1540"/>
      <c r="I145" s="1540"/>
      <c r="J145" s="1540"/>
      <c r="K145" s="1541"/>
    </row>
    <row r="146" spans="1:11" s="616" customFormat="1" ht="18" customHeight="1">
      <c r="A146" s="661"/>
      <c r="B146" s="642" t="s">
        <v>103</v>
      </c>
      <c r="C146" s="944"/>
      <c r="D146" s="649"/>
      <c r="E146" s="649"/>
      <c r="F146" s="642"/>
      <c r="G146" s="1542" t="s">
        <v>103</v>
      </c>
      <c r="H146" s="1543"/>
      <c r="I146" s="1543"/>
      <c r="J146" s="1543"/>
      <c r="K146" s="1544"/>
    </row>
    <row r="147" spans="1:11" s="616" customFormat="1" ht="18" customHeight="1">
      <c r="A147" s="661"/>
      <c r="B147" s="642"/>
      <c r="C147" s="944"/>
      <c r="D147" s="649"/>
      <c r="E147" s="649"/>
      <c r="F147" s="642"/>
      <c r="G147" s="642"/>
      <c r="H147" s="271"/>
      <c r="I147" s="271"/>
      <c r="J147" s="271"/>
      <c r="K147" s="945"/>
    </row>
    <row r="148" spans="1:11" ht="18.75" customHeight="1">
      <c r="A148" s="946"/>
      <c r="B148" s="947" t="s">
        <v>1078</v>
      </c>
      <c r="C148" s="948"/>
      <c r="D148" s="949"/>
      <c r="E148" s="730"/>
      <c r="F148" s="730"/>
      <c r="G148" s="730"/>
      <c r="K148" s="950"/>
    </row>
    <row r="149" spans="1:11" ht="171" customHeight="1">
      <c r="A149" s="650"/>
      <c r="B149" s="951"/>
      <c r="C149" s="952"/>
      <c r="D149" s="730"/>
      <c r="E149" s="730" t="s">
        <v>1079</v>
      </c>
      <c r="F149" s="730"/>
      <c r="G149" s="730"/>
      <c r="K149" s="950"/>
    </row>
    <row r="150" spans="1:11" ht="18.75" customHeight="1">
      <c r="A150" s="953"/>
      <c r="B150" s="642" t="s">
        <v>103</v>
      </c>
      <c r="C150" s="954"/>
      <c r="D150" s="955"/>
      <c r="E150" s="956" t="s">
        <v>1080</v>
      </c>
      <c r="F150" s="955"/>
      <c r="G150" s="955"/>
      <c r="K150" s="950"/>
    </row>
    <row r="151" spans="1:11" ht="30.75" customHeight="1">
      <c r="A151" s="1374"/>
      <c r="B151" s="1375"/>
      <c r="C151" s="1375"/>
      <c r="D151" s="1375"/>
      <c r="E151" s="1375"/>
      <c r="F151" s="1375"/>
      <c r="G151" s="1375"/>
      <c r="H151" s="1375"/>
      <c r="I151" s="1375"/>
      <c r="J151" s="1375"/>
      <c r="K151" s="1376"/>
    </row>
  </sheetData>
  <mergeCells count="30">
    <mergeCell ref="B7:J7"/>
    <mergeCell ref="I1:J1"/>
    <mergeCell ref="I3:K3"/>
    <mergeCell ref="I4:J4"/>
    <mergeCell ref="A5:K5"/>
    <mergeCell ref="A6:K6"/>
    <mergeCell ref="B8:J8"/>
    <mergeCell ref="B10:J10"/>
    <mergeCell ref="I11:K11"/>
    <mergeCell ref="A14:A19"/>
    <mergeCell ref="B14:K15"/>
    <mergeCell ref="B16:K18"/>
    <mergeCell ref="B19:K19"/>
    <mergeCell ref="A142:K142"/>
    <mergeCell ref="B20:K20"/>
    <mergeCell ref="B34:K34"/>
    <mergeCell ref="B48:K48"/>
    <mergeCell ref="B62:K62"/>
    <mergeCell ref="B76:K76"/>
    <mergeCell ref="B90:K90"/>
    <mergeCell ref="B99:K99"/>
    <mergeCell ref="B110:K110"/>
    <mergeCell ref="A125:K125"/>
    <mergeCell ref="A126:A127"/>
    <mergeCell ref="B126:K127"/>
    <mergeCell ref="D144:E144"/>
    <mergeCell ref="G144:K144"/>
    <mergeCell ref="G145:K145"/>
    <mergeCell ref="G146:K146"/>
    <mergeCell ref="A151:K151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75" orientation="portrait" r:id="rId1"/>
  <rowBreaks count="1" manualBreakCount="1">
    <brk id="119" max="1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F8DC-1EC0-4A69-9485-4BDDFE403E5F}">
  <sheetPr>
    <tabColor rgb="FFFFFF00"/>
  </sheetPr>
  <dimension ref="A1:T108"/>
  <sheetViews>
    <sheetView view="pageBreakPreview" zoomScaleNormal="100" zoomScaleSheetLayoutView="100" workbookViewId="0">
      <selection activeCell="B4" sqref="B4"/>
    </sheetView>
  </sheetViews>
  <sheetFormatPr defaultColWidth="10.28515625" defaultRowHeight="15"/>
  <cols>
    <col min="1" max="1" width="4.28515625" style="960" customWidth="1"/>
    <col min="2" max="2" width="38.42578125" style="960" customWidth="1"/>
    <col min="3" max="3" width="11.140625" style="960" customWidth="1"/>
    <col min="4" max="4" width="11.5703125" style="960" customWidth="1"/>
    <col min="5" max="5" width="10.42578125" style="960" customWidth="1"/>
    <col min="6" max="6" width="11" style="960" customWidth="1"/>
    <col min="7" max="7" width="12.42578125" style="960" customWidth="1"/>
    <col min="8" max="8" width="10.7109375" style="960" customWidth="1"/>
    <col min="9" max="10" width="10.28515625" style="960"/>
    <col min="11" max="11" width="4.42578125" style="960" customWidth="1"/>
    <col min="12" max="12" width="3.42578125" style="960" customWidth="1"/>
    <col min="13" max="13" width="3.7109375" style="960" customWidth="1"/>
    <col min="14" max="256" width="10.28515625" style="960"/>
    <col min="257" max="257" width="4.28515625" style="960" customWidth="1"/>
    <col min="258" max="258" width="38.42578125" style="960" customWidth="1"/>
    <col min="259" max="259" width="11.140625" style="960" customWidth="1"/>
    <col min="260" max="260" width="11.5703125" style="960" customWidth="1"/>
    <col min="261" max="261" width="10.42578125" style="960" customWidth="1"/>
    <col min="262" max="262" width="11" style="960" customWidth="1"/>
    <col min="263" max="263" width="12.42578125" style="960" customWidth="1"/>
    <col min="264" max="264" width="10.7109375" style="960" customWidth="1"/>
    <col min="265" max="266" width="10.28515625" style="960"/>
    <col min="267" max="267" width="4.42578125" style="960" customWidth="1"/>
    <col min="268" max="268" width="3.42578125" style="960" customWidth="1"/>
    <col min="269" max="269" width="3.7109375" style="960" customWidth="1"/>
    <col min="270" max="512" width="10.28515625" style="960"/>
    <col min="513" max="513" width="4.28515625" style="960" customWidth="1"/>
    <col min="514" max="514" width="38.42578125" style="960" customWidth="1"/>
    <col min="515" max="515" width="11.140625" style="960" customWidth="1"/>
    <col min="516" max="516" width="11.5703125" style="960" customWidth="1"/>
    <col min="517" max="517" width="10.42578125" style="960" customWidth="1"/>
    <col min="518" max="518" width="11" style="960" customWidth="1"/>
    <col min="519" max="519" width="12.42578125" style="960" customWidth="1"/>
    <col min="520" max="520" width="10.7109375" style="960" customWidth="1"/>
    <col min="521" max="522" width="10.28515625" style="960"/>
    <col min="523" max="523" width="4.42578125" style="960" customWidth="1"/>
    <col min="524" max="524" width="3.42578125" style="960" customWidth="1"/>
    <col min="525" max="525" width="3.7109375" style="960" customWidth="1"/>
    <col min="526" max="768" width="10.28515625" style="960"/>
    <col min="769" max="769" width="4.28515625" style="960" customWidth="1"/>
    <col min="770" max="770" width="38.42578125" style="960" customWidth="1"/>
    <col min="771" max="771" width="11.140625" style="960" customWidth="1"/>
    <col min="772" max="772" width="11.5703125" style="960" customWidth="1"/>
    <col min="773" max="773" width="10.42578125" style="960" customWidth="1"/>
    <col min="774" max="774" width="11" style="960" customWidth="1"/>
    <col min="775" max="775" width="12.42578125" style="960" customWidth="1"/>
    <col min="776" max="776" width="10.7109375" style="960" customWidth="1"/>
    <col min="777" max="778" width="10.28515625" style="960"/>
    <col min="779" max="779" width="4.42578125" style="960" customWidth="1"/>
    <col min="780" max="780" width="3.42578125" style="960" customWidth="1"/>
    <col min="781" max="781" width="3.7109375" style="960" customWidth="1"/>
    <col min="782" max="1024" width="10.28515625" style="960"/>
    <col min="1025" max="1025" width="4.28515625" style="960" customWidth="1"/>
    <col min="1026" max="1026" width="38.42578125" style="960" customWidth="1"/>
    <col min="1027" max="1027" width="11.140625" style="960" customWidth="1"/>
    <col min="1028" max="1028" width="11.5703125" style="960" customWidth="1"/>
    <col min="1029" max="1029" width="10.42578125" style="960" customWidth="1"/>
    <col min="1030" max="1030" width="11" style="960" customWidth="1"/>
    <col min="1031" max="1031" width="12.42578125" style="960" customWidth="1"/>
    <col min="1032" max="1032" width="10.7109375" style="960" customWidth="1"/>
    <col min="1033" max="1034" width="10.28515625" style="960"/>
    <col min="1035" max="1035" width="4.42578125" style="960" customWidth="1"/>
    <col min="1036" max="1036" width="3.42578125" style="960" customWidth="1"/>
    <col min="1037" max="1037" width="3.7109375" style="960" customWidth="1"/>
    <col min="1038" max="1280" width="10.28515625" style="960"/>
    <col min="1281" max="1281" width="4.28515625" style="960" customWidth="1"/>
    <col min="1282" max="1282" width="38.42578125" style="960" customWidth="1"/>
    <col min="1283" max="1283" width="11.140625" style="960" customWidth="1"/>
    <col min="1284" max="1284" width="11.5703125" style="960" customWidth="1"/>
    <col min="1285" max="1285" width="10.42578125" style="960" customWidth="1"/>
    <col min="1286" max="1286" width="11" style="960" customWidth="1"/>
    <col min="1287" max="1287" width="12.42578125" style="960" customWidth="1"/>
    <col min="1288" max="1288" width="10.7109375" style="960" customWidth="1"/>
    <col min="1289" max="1290" width="10.28515625" style="960"/>
    <col min="1291" max="1291" width="4.42578125" style="960" customWidth="1"/>
    <col min="1292" max="1292" width="3.42578125" style="960" customWidth="1"/>
    <col min="1293" max="1293" width="3.7109375" style="960" customWidth="1"/>
    <col min="1294" max="1536" width="10.28515625" style="960"/>
    <col min="1537" max="1537" width="4.28515625" style="960" customWidth="1"/>
    <col min="1538" max="1538" width="38.42578125" style="960" customWidth="1"/>
    <col min="1539" max="1539" width="11.140625" style="960" customWidth="1"/>
    <col min="1540" max="1540" width="11.5703125" style="960" customWidth="1"/>
    <col min="1541" max="1541" width="10.42578125" style="960" customWidth="1"/>
    <col min="1542" max="1542" width="11" style="960" customWidth="1"/>
    <col min="1543" max="1543" width="12.42578125" style="960" customWidth="1"/>
    <col min="1544" max="1544" width="10.7109375" style="960" customWidth="1"/>
    <col min="1545" max="1546" width="10.28515625" style="960"/>
    <col min="1547" max="1547" width="4.42578125" style="960" customWidth="1"/>
    <col min="1548" max="1548" width="3.42578125" style="960" customWidth="1"/>
    <col min="1549" max="1549" width="3.7109375" style="960" customWidth="1"/>
    <col min="1550" max="1792" width="10.28515625" style="960"/>
    <col min="1793" max="1793" width="4.28515625" style="960" customWidth="1"/>
    <col min="1794" max="1794" width="38.42578125" style="960" customWidth="1"/>
    <col min="1795" max="1795" width="11.140625" style="960" customWidth="1"/>
    <col min="1796" max="1796" width="11.5703125" style="960" customWidth="1"/>
    <col min="1797" max="1797" width="10.42578125" style="960" customWidth="1"/>
    <col min="1798" max="1798" width="11" style="960" customWidth="1"/>
    <col min="1799" max="1799" width="12.42578125" style="960" customWidth="1"/>
    <col min="1800" max="1800" width="10.7109375" style="960" customWidth="1"/>
    <col min="1801" max="1802" width="10.28515625" style="960"/>
    <col min="1803" max="1803" width="4.42578125" style="960" customWidth="1"/>
    <col min="1804" max="1804" width="3.42578125" style="960" customWidth="1"/>
    <col min="1805" max="1805" width="3.7109375" style="960" customWidth="1"/>
    <col min="1806" max="2048" width="10.28515625" style="960"/>
    <col min="2049" max="2049" width="4.28515625" style="960" customWidth="1"/>
    <col min="2050" max="2050" width="38.42578125" style="960" customWidth="1"/>
    <col min="2051" max="2051" width="11.140625" style="960" customWidth="1"/>
    <col min="2052" max="2052" width="11.5703125" style="960" customWidth="1"/>
    <col min="2053" max="2053" width="10.42578125" style="960" customWidth="1"/>
    <col min="2054" max="2054" width="11" style="960" customWidth="1"/>
    <col min="2055" max="2055" width="12.42578125" style="960" customWidth="1"/>
    <col min="2056" max="2056" width="10.7109375" style="960" customWidth="1"/>
    <col min="2057" max="2058" width="10.28515625" style="960"/>
    <col min="2059" max="2059" width="4.42578125" style="960" customWidth="1"/>
    <col min="2060" max="2060" width="3.42578125" style="960" customWidth="1"/>
    <col min="2061" max="2061" width="3.7109375" style="960" customWidth="1"/>
    <col min="2062" max="2304" width="10.28515625" style="960"/>
    <col min="2305" max="2305" width="4.28515625" style="960" customWidth="1"/>
    <col min="2306" max="2306" width="38.42578125" style="960" customWidth="1"/>
    <col min="2307" max="2307" width="11.140625" style="960" customWidth="1"/>
    <col min="2308" max="2308" width="11.5703125" style="960" customWidth="1"/>
    <col min="2309" max="2309" width="10.42578125" style="960" customWidth="1"/>
    <col min="2310" max="2310" width="11" style="960" customWidth="1"/>
    <col min="2311" max="2311" width="12.42578125" style="960" customWidth="1"/>
    <col min="2312" max="2312" width="10.7109375" style="960" customWidth="1"/>
    <col min="2313" max="2314" width="10.28515625" style="960"/>
    <col min="2315" max="2315" width="4.42578125" style="960" customWidth="1"/>
    <col min="2316" max="2316" width="3.42578125" style="960" customWidth="1"/>
    <col min="2317" max="2317" width="3.7109375" style="960" customWidth="1"/>
    <col min="2318" max="2560" width="10.28515625" style="960"/>
    <col min="2561" max="2561" width="4.28515625" style="960" customWidth="1"/>
    <col min="2562" max="2562" width="38.42578125" style="960" customWidth="1"/>
    <col min="2563" max="2563" width="11.140625" style="960" customWidth="1"/>
    <col min="2564" max="2564" width="11.5703125" style="960" customWidth="1"/>
    <col min="2565" max="2565" width="10.42578125" style="960" customWidth="1"/>
    <col min="2566" max="2566" width="11" style="960" customWidth="1"/>
    <col min="2567" max="2567" width="12.42578125" style="960" customWidth="1"/>
    <col min="2568" max="2568" width="10.7109375" style="960" customWidth="1"/>
    <col min="2569" max="2570" width="10.28515625" style="960"/>
    <col min="2571" max="2571" width="4.42578125" style="960" customWidth="1"/>
    <col min="2572" max="2572" width="3.42578125" style="960" customWidth="1"/>
    <col min="2573" max="2573" width="3.7109375" style="960" customWidth="1"/>
    <col min="2574" max="2816" width="10.28515625" style="960"/>
    <col min="2817" max="2817" width="4.28515625" style="960" customWidth="1"/>
    <col min="2818" max="2818" width="38.42578125" style="960" customWidth="1"/>
    <col min="2819" max="2819" width="11.140625" style="960" customWidth="1"/>
    <col min="2820" max="2820" width="11.5703125" style="960" customWidth="1"/>
    <col min="2821" max="2821" width="10.42578125" style="960" customWidth="1"/>
    <col min="2822" max="2822" width="11" style="960" customWidth="1"/>
    <col min="2823" max="2823" width="12.42578125" style="960" customWidth="1"/>
    <col min="2824" max="2824" width="10.7109375" style="960" customWidth="1"/>
    <col min="2825" max="2826" width="10.28515625" style="960"/>
    <col min="2827" max="2827" width="4.42578125" style="960" customWidth="1"/>
    <col min="2828" max="2828" width="3.42578125" style="960" customWidth="1"/>
    <col min="2829" max="2829" width="3.7109375" style="960" customWidth="1"/>
    <col min="2830" max="3072" width="10.28515625" style="960"/>
    <col min="3073" max="3073" width="4.28515625" style="960" customWidth="1"/>
    <col min="3074" max="3074" width="38.42578125" style="960" customWidth="1"/>
    <col min="3075" max="3075" width="11.140625" style="960" customWidth="1"/>
    <col min="3076" max="3076" width="11.5703125" style="960" customWidth="1"/>
    <col min="3077" max="3077" width="10.42578125" style="960" customWidth="1"/>
    <col min="3078" max="3078" width="11" style="960" customWidth="1"/>
    <col min="3079" max="3079" width="12.42578125" style="960" customWidth="1"/>
    <col min="3080" max="3080" width="10.7109375" style="960" customWidth="1"/>
    <col min="3081" max="3082" width="10.28515625" style="960"/>
    <col min="3083" max="3083" width="4.42578125" style="960" customWidth="1"/>
    <col min="3084" max="3084" width="3.42578125" style="960" customWidth="1"/>
    <col min="3085" max="3085" width="3.7109375" style="960" customWidth="1"/>
    <col min="3086" max="3328" width="10.28515625" style="960"/>
    <col min="3329" max="3329" width="4.28515625" style="960" customWidth="1"/>
    <col min="3330" max="3330" width="38.42578125" style="960" customWidth="1"/>
    <col min="3331" max="3331" width="11.140625" style="960" customWidth="1"/>
    <col min="3332" max="3332" width="11.5703125" style="960" customWidth="1"/>
    <col min="3333" max="3333" width="10.42578125" style="960" customWidth="1"/>
    <col min="3334" max="3334" width="11" style="960" customWidth="1"/>
    <col min="3335" max="3335" width="12.42578125" style="960" customWidth="1"/>
    <col min="3336" max="3336" width="10.7109375" style="960" customWidth="1"/>
    <col min="3337" max="3338" width="10.28515625" style="960"/>
    <col min="3339" max="3339" width="4.42578125" style="960" customWidth="1"/>
    <col min="3340" max="3340" width="3.42578125" style="960" customWidth="1"/>
    <col min="3341" max="3341" width="3.7109375" style="960" customWidth="1"/>
    <col min="3342" max="3584" width="10.28515625" style="960"/>
    <col min="3585" max="3585" width="4.28515625" style="960" customWidth="1"/>
    <col min="3586" max="3586" width="38.42578125" style="960" customWidth="1"/>
    <col min="3587" max="3587" width="11.140625" style="960" customWidth="1"/>
    <col min="3588" max="3588" width="11.5703125" style="960" customWidth="1"/>
    <col min="3589" max="3589" width="10.42578125" style="960" customWidth="1"/>
    <col min="3590" max="3590" width="11" style="960" customWidth="1"/>
    <col min="3591" max="3591" width="12.42578125" style="960" customWidth="1"/>
    <col min="3592" max="3592" width="10.7109375" style="960" customWidth="1"/>
    <col min="3593" max="3594" width="10.28515625" style="960"/>
    <col min="3595" max="3595" width="4.42578125" style="960" customWidth="1"/>
    <col min="3596" max="3596" width="3.42578125" style="960" customWidth="1"/>
    <col min="3597" max="3597" width="3.7109375" style="960" customWidth="1"/>
    <col min="3598" max="3840" width="10.28515625" style="960"/>
    <col min="3841" max="3841" width="4.28515625" style="960" customWidth="1"/>
    <col min="3842" max="3842" width="38.42578125" style="960" customWidth="1"/>
    <col min="3843" max="3843" width="11.140625" style="960" customWidth="1"/>
    <col min="3844" max="3844" width="11.5703125" style="960" customWidth="1"/>
    <col min="3845" max="3845" width="10.42578125" style="960" customWidth="1"/>
    <col min="3846" max="3846" width="11" style="960" customWidth="1"/>
    <col min="3847" max="3847" width="12.42578125" style="960" customWidth="1"/>
    <col min="3848" max="3848" width="10.7109375" style="960" customWidth="1"/>
    <col min="3849" max="3850" width="10.28515625" style="960"/>
    <col min="3851" max="3851" width="4.42578125" style="960" customWidth="1"/>
    <col min="3852" max="3852" width="3.42578125" style="960" customWidth="1"/>
    <col min="3853" max="3853" width="3.7109375" style="960" customWidth="1"/>
    <col min="3854" max="4096" width="10.28515625" style="960"/>
    <col min="4097" max="4097" width="4.28515625" style="960" customWidth="1"/>
    <col min="4098" max="4098" width="38.42578125" style="960" customWidth="1"/>
    <col min="4099" max="4099" width="11.140625" style="960" customWidth="1"/>
    <col min="4100" max="4100" width="11.5703125" style="960" customWidth="1"/>
    <col min="4101" max="4101" width="10.42578125" style="960" customWidth="1"/>
    <col min="4102" max="4102" width="11" style="960" customWidth="1"/>
    <col min="4103" max="4103" width="12.42578125" style="960" customWidth="1"/>
    <col min="4104" max="4104" width="10.7109375" style="960" customWidth="1"/>
    <col min="4105" max="4106" width="10.28515625" style="960"/>
    <col min="4107" max="4107" width="4.42578125" style="960" customWidth="1"/>
    <col min="4108" max="4108" width="3.42578125" style="960" customWidth="1"/>
    <col min="4109" max="4109" width="3.7109375" style="960" customWidth="1"/>
    <col min="4110" max="4352" width="10.28515625" style="960"/>
    <col min="4353" max="4353" width="4.28515625" style="960" customWidth="1"/>
    <col min="4354" max="4354" width="38.42578125" style="960" customWidth="1"/>
    <col min="4355" max="4355" width="11.140625" style="960" customWidth="1"/>
    <col min="4356" max="4356" width="11.5703125" style="960" customWidth="1"/>
    <col min="4357" max="4357" width="10.42578125" style="960" customWidth="1"/>
    <col min="4358" max="4358" width="11" style="960" customWidth="1"/>
    <col min="4359" max="4359" width="12.42578125" style="960" customWidth="1"/>
    <col min="4360" max="4360" width="10.7109375" style="960" customWidth="1"/>
    <col min="4361" max="4362" width="10.28515625" style="960"/>
    <col min="4363" max="4363" width="4.42578125" style="960" customWidth="1"/>
    <col min="4364" max="4364" width="3.42578125" style="960" customWidth="1"/>
    <col min="4365" max="4365" width="3.7109375" style="960" customWidth="1"/>
    <col min="4366" max="4608" width="10.28515625" style="960"/>
    <col min="4609" max="4609" width="4.28515625" style="960" customWidth="1"/>
    <col min="4610" max="4610" width="38.42578125" style="960" customWidth="1"/>
    <col min="4611" max="4611" width="11.140625" style="960" customWidth="1"/>
    <col min="4612" max="4612" width="11.5703125" style="960" customWidth="1"/>
    <col min="4613" max="4613" width="10.42578125" style="960" customWidth="1"/>
    <col min="4614" max="4614" width="11" style="960" customWidth="1"/>
    <col min="4615" max="4615" width="12.42578125" style="960" customWidth="1"/>
    <col min="4616" max="4616" width="10.7109375" style="960" customWidth="1"/>
    <col min="4617" max="4618" width="10.28515625" style="960"/>
    <col min="4619" max="4619" width="4.42578125" style="960" customWidth="1"/>
    <col min="4620" max="4620" width="3.42578125" style="960" customWidth="1"/>
    <col min="4621" max="4621" width="3.7109375" style="960" customWidth="1"/>
    <col min="4622" max="4864" width="10.28515625" style="960"/>
    <col min="4865" max="4865" width="4.28515625" style="960" customWidth="1"/>
    <col min="4866" max="4866" width="38.42578125" style="960" customWidth="1"/>
    <col min="4867" max="4867" width="11.140625" style="960" customWidth="1"/>
    <col min="4868" max="4868" width="11.5703125" style="960" customWidth="1"/>
    <col min="4869" max="4869" width="10.42578125" style="960" customWidth="1"/>
    <col min="4870" max="4870" width="11" style="960" customWidth="1"/>
    <col min="4871" max="4871" width="12.42578125" style="960" customWidth="1"/>
    <col min="4872" max="4872" width="10.7109375" style="960" customWidth="1"/>
    <col min="4873" max="4874" width="10.28515625" style="960"/>
    <col min="4875" max="4875" width="4.42578125" style="960" customWidth="1"/>
    <col min="4876" max="4876" width="3.42578125" style="960" customWidth="1"/>
    <col min="4877" max="4877" width="3.7109375" style="960" customWidth="1"/>
    <col min="4878" max="5120" width="10.28515625" style="960"/>
    <col min="5121" max="5121" width="4.28515625" style="960" customWidth="1"/>
    <col min="5122" max="5122" width="38.42578125" style="960" customWidth="1"/>
    <col min="5123" max="5123" width="11.140625" style="960" customWidth="1"/>
    <col min="5124" max="5124" width="11.5703125" style="960" customWidth="1"/>
    <col min="5125" max="5125" width="10.42578125" style="960" customWidth="1"/>
    <col min="5126" max="5126" width="11" style="960" customWidth="1"/>
    <col min="5127" max="5127" width="12.42578125" style="960" customWidth="1"/>
    <col min="5128" max="5128" width="10.7109375" style="960" customWidth="1"/>
    <col min="5129" max="5130" width="10.28515625" style="960"/>
    <col min="5131" max="5131" width="4.42578125" style="960" customWidth="1"/>
    <col min="5132" max="5132" width="3.42578125" style="960" customWidth="1"/>
    <col min="5133" max="5133" width="3.7109375" style="960" customWidth="1"/>
    <col min="5134" max="5376" width="10.28515625" style="960"/>
    <col min="5377" max="5377" width="4.28515625" style="960" customWidth="1"/>
    <col min="5378" max="5378" width="38.42578125" style="960" customWidth="1"/>
    <col min="5379" max="5379" width="11.140625" style="960" customWidth="1"/>
    <col min="5380" max="5380" width="11.5703125" style="960" customWidth="1"/>
    <col min="5381" max="5381" width="10.42578125" style="960" customWidth="1"/>
    <col min="5382" max="5382" width="11" style="960" customWidth="1"/>
    <col min="5383" max="5383" width="12.42578125" style="960" customWidth="1"/>
    <col min="5384" max="5384" width="10.7109375" style="960" customWidth="1"/>
    <col min="5385" max="5386" width="10.28515625" style="960"/>
    <col min="5387" max="5387" width="4.42578125" style="960" customWidth="1"/>
    <col min="5388" max="5388" width="3.42578125" style="960" customWidth="1"/>
    <col min="5389" max="5389" width="3.7109375" style="960" customWidth="1"/>
    <col min="5390" max="5632" width="10.28515625" style="960"/>
    <col min="5633" max="5633" width="4.28515625" style="960" customWidth="1"/>
    <col min="5634" max="5634" width="38.42578125" style="960" customWidth="1"/>
    <col min="5635" max="5635" width="11.140625" style="960" customWidth="1"/>
    <col min="5636" max="5636" width="11.5703125" style="960" customWidth="1"/>
    <col min="5637" max="5637" width="10.42578125" style="960" customWidth="1"/>
    <col min="5638" max="5638" width="11" style="960" customWidth="1"/>
    <col min="5639" max="5639" width="12.42578125" style="960" customWidth="1"/>
    <col min="5640" max="5640" width="10.7109375" style="960" customWidth="1"/>
    <col min="5641" max="5642" width="10.28515625" style="960"/>
    <col min="5643" max="5643" width="4.42578125" style="960" customWidth="1"/>
    <col min="5644" max="5644" width="3.42578125" style="960" customWidth="1"/>
    <col min="5645" max="5645" width="3.7109375" style="960" customWidth="1"/>
    <col min="5646" max="5888" width="10.28515625" style="960"/>
    <col min="5889" max="5889" width="4.28515625" style="960" customWidth="1"/>
    <col min="5890" max="5890" width="38.42578125" style="960" customWidth="1"/>
    <col min="5891" max="5891" width="11.140625" style="960" customWidth="1"/>
    <col min="5892" max="5892" width="11.5703125" style="960" customWidth="1"/>
    <col min="5893" max="5893" width="10.42578125" style="960" customWidth="1"/>
    <col min="5894" max="5894" width="11" style="960" customWidth="1"/>
    <col min="5895" max="5895" width="12.42578125" style="960" customWidth="1"/>
    <col min="5896" max="5896" width="10.7109375" style="960" customWidth="1"/>
    <col min="5897" max="5898" width="10.28515625" style="960"/>
    <col min="5899" max="5899" width="4.42578125" style="960" customWidth="1"/>
    <col min="5900" max="5900" width="3.42578125" style="960" customWidth="1"/>
    <col min="5901" max="5901" width="3.7109375" style="960" customWidth="1"/>
    <col min="5902" max="6144" width="10.28515625" style="960"/>
    <col min="6145" max="6145" width="4.28515625" style="960" customWidth="1"/>
    <col min="6146" max="6146" width="38.42578125" style="960" customWidth="1"/>
    <col min="6147" max="6147" width="11.140625" style="960" customWidth="1"/>
    <col min="6148" max="6148" width="11.5703125" style="960" customWidth="1"/>
    <col min="6149" max="6149" width="10.42578125" style="960" customWidth="1"/>
    <col min="6150" max="6150" width="11" style="960" customWidth="1"/>
    <col min="6151" max="6151" width="12.42578125" style="960" customWidth="1"/>
    <col min="6152" max="6152" width="10.7109375" style="960" customWidth="1"/>
    <col min="6153" max="6154" width="10.28515625" style="960"/>
    <col min="6155" max="6155" width="4.42578125" style="960" customWidth="1"/>
    <col min="6156" max="6156" width="3.42578125" style="960" customWidth="1"/>
    <col min="6157" max="6157" width="3.7109375" style="960" customWidth="1"/>
    <col min="6158" max="6400" width="10.28515625" style="960"/>
    <col min="6401" max="6401" width="4.28515625" style="960" customWidth="1"/>
    <col min="6402" max="6402" width="38.42578125" style="960" customWidth="1"/>
    <col min="6403" max="6403" width="11.140625" style="960" customWidth="1"/>
    <col min="6404" max="6404" width="11.5703125" style="960" customWidth="1"/>
    <col min="6405" max="6405" width="10.42578125" style="960" customWidth="1"/>
    <col min="6406" max="6406" width="11" style="960" customWidth="1"/>
    <col min="6407" max="6407" width="12.42578125" style="960" customWidth="1"/>
    <col min="6408" max="6408" width="10.7109375" style="960" customWidth="1"/>
    <col min="6409" max="6410" width="10.28515625" style="960"/>
    <col min="6411" max="6411" width="4.42578125" style="960" customWidth="1"/>
    <col min="6412" max="6412" width="3.42578125" style="960" customWidth="1"/>
    <col min="6413" max="6413" width="3.7109375" style="960" customWidth="1"/>
    <col min="6414" max="6656" width="10.28515625" style="960"/>
    <col min="6657" max="6657" width="4.28515625" style="960" customWidth="1"/>
    <col min="6658" max="6658" width="38.42578125" style="960" customWidth="1"/>
    <col min="6659" max="6659" width="11.140625" style="960" customWidth="1"/>
    <col min="6660" max="6660" width="11.5703125" style="960" customWidth="1"/>
    <col min="6661" max="6661" width="10.42578125" style="960" customWidth="1"/>
    <col min="6662" max="6662" width="11" style="960" customWidth="1"/>
    <col min="6663" max="6663" width="12.42578125" style="960" customWidth="1"/>
    <col min="6664" max="6664" width="10.7109375" style="960" customWidth="1"/>
    <col min="6665" max="6666" width="10.28515625" style="960"/>
    <col min="6667" max="6667" width="4.42578125" style="960" customWidth="1"/>
    <col min="6668" max="6668" width="3.42578125" style="960" customWidth="1"/>
    <col min="6669" max="6669" width="3.7109375" style="960" customWidth="1"/>
    <col min="6670" max="6912" width="10.28515625" style="960"/>
    <col min="6913" max="6913" width="4.28515625" style="960" customWidth="1"/>
    <col min="6914" max="6914" width="38.42578125" style="960" customWidth="1"/>
    <col min="6915" max="6915" width="11.140625" style="960" customWidth="1"/>
    <col min="6916" max="6916" width="11.5703125" style="960" customWidth="1"/>
    <col min="6917" max="6917" width="10.42578125" style="960" customWidth="1"/>
    <col min="6918" max="6918" width="11" style="960" customWidth="1"/>
    <col min="6919" max="6919" width="12.42578125" style="960" customWidth="1"/>
    <col min="6920" max="6920" width="10.7109375" style="960" customWidth="1"/>
    <col min="6921" max="6922" width="10.28515625" style="960"/>
    <col min="6923" max="6923" width="4.42578125" style="960" customWidth="1"/>
    <col min="6924" max="6924" width="3.42578125" style="960" customWidth="1"/>
    <col min="6925" max="6925" width="3.7109375" style="960" customWidth="1"/>
    <col min="6926" max="7168" width="10.28515625" style="960"/>
    <col min="7169" max="7169" width="4.28515625" style="960" customWidth="1"/>
    <col min="7170" max="7170" width="38.42578125" style="960" customWidth="1"/>
    <col min="7171" max="7171" width="11.140625" style="960" customWidth="1"/>
    <col min="7172" max="7172" width="11.5703125" style="960" customWidth="1"/>
    <col min="7173" max="7173" width="10.42578125" style="960" customWidth="1"/>
    <col min="7174" max="7174" width="11" style="960" customWidth="1"/>
    <col min="7175" max="7175" width="12.42578125" style="960" customWidth="1"/>
    <col min="7176" max="7176" width="10.7109375" style="960" customWidth="1"/>
    <col min="7177" max="7178" width="10.28515625" style="960"/>
    <col min="7179" max="7179" width="4.42578125" style="960" customWidth="1"/>
    <col min="7180" max="7180" width="3.42578125" style="960" customWidth="1"/>
    <col min="7181" max="7181" width="3.7109375" style="960" customWidth="1"/>
    <col min="7182" max="7424" width="10.28515625" style="960"/>
    <col min="7425" max="7425" width="4.28515625" style="960" customWidth="1"/>
    <col min="7426" max="7426" width="38.42578125" style="960" customWidth="1"/>
    <col min="7427" max="7427" width="11.140625" style="960" customWidth="1"/>
    <col min="7428" max="7428" width="11.5703125" style="960" customWidth="1"/>
    <col min="7429" max="7429" width="10.42578125" style="960" customWidth="1"/>
    <col min="7430" max="7430" width="11" style="960" customWidth="1"/>
    <col min="7431" max="7431" width="12.42578125" style="960" customWidth="1"/>
    <col min="7432" max="7432" width="10.7109375" style="960" customWidth="1"/>
    <col min="7433" max="7434" width="10.28515625" style="960"/>
    <col min="7435" max="7435" width="4.42578125" style="960" customWidth="1"/>
    <col min="7436" max="7436" width="3.42578125" style="960" customWidth="1"/>
    <col min="7437" max="7437" width="3.7109375" style="960" customWidth="1"/>
    <col min="7438" max="7680" width="10.28515625" style="960"/>
    <col min="7681" max="7681" width="4.28515625" style="960" customWidth="1"/>
    <col min="7682" max="7682" width="38.42578125" style="960" customWidth="1"/>
    <col min="7683" max="7683" width="11.140625" style="960" customWidth="1"/>
    <col min="7684" max="7684" width="11.5703125" style="960" customWidth="1"/>
    <col min="7685" max="7685" width="10.42578125" style="960" customWidth="1"/>
    <col min="7686" max="7686" width="11" style="960" customWidth="1"/>
    <col min="7687" max="7687" width="12.42578125" style="960" customWidth="1"/>
    <col min="7688" max="7688" width="10.7109375" style="960" customWidth="1"/>
    <col min="7689" max="7690" width="10.28515625" style="960"/>
    <col min="7691" max="7691" width="4.42578125" style="960" customWidth="1"/>
    <col min="7692" max="7692" width="3.42578125" style="960" customWidth="1"/>
    <col min="7693" max="7693" width="3.7109375" style="960" customWidth="1"/>
    <col min="7694" max="7936" width="10.28515625" style="960"/>
    <col min="7937" max="7937" width="4.28515625" style="960" customWidth="1"/>
    <col min="7938" max="7938" width="38.42578125" style="960" customWidth="1"/>
    <col min="7939" max="7939" width="11.140625" style="960" customWidth="1"/>
    <col min="7940" max="7940" width="11.5703125" style="960" customWidth="1"/>
    <col min="7941" max="7941" width="10.42578125" style="960" customWidth="1"/>
    <col min="7942" max="7942" width="11" style="960" customWidth="1"/>
    <col min="7943" max="7943" width="12.42578125" style="960" customWidth="1"/>
    <col min="7944" max="7944" width="10.7109375" style="960" customWidth="1"/>
    <col min="7945" max="7946" width="10.28515625" style="960"/>
    <col min="7947" max="7947" width="4.42578125" style="960" customWidth="1"/>
    <col min="7948" max="7948" width="3.42578125" style="960" customWidth="1"/>
    <col min="7949" max="7949" width="3.7109375" style="960" customWidth="1"/>
    <col min="7950" max="8192" width="10.28515625" style="960"/>
    <col min="8193" max="8193" width="4.28515625" style="960" customWidth="1"/>
    <col min="8194" max="8194" width="38.42578125" style="960" customWidth="1"/>
    <col min="8195" max="8195" width="11.140625" style="960" customWidth="1"/>
    <col min="8196" max="8196" width="11.5703125" style="960" customWidth="1"/>
    <col min="8197" max="8197" width="10.42578125" style="960" customWidth="1"/>
    <col min="8198" max="8198" width="11" style="960" customWidth="1"/>
    <col min="8199" max="8199" width="12.42578125" style="960" customWidth="1"/>
    <col min="8200" max="8200" width="10.7109375" style="960" customWidth="1"/>
    <col min="8201" max="8202" width="10.28515625" style="960"/>
    <col min="8203" max="8203" width="4.42578125" style="960" customWidth="1"/>
    <col min="8204" max="8204" width="3.42578125" style="960" customWidth="1"/>
    <col min="8205" max="8205" width="3.7109375" style="960" customWidth="1"/>
    <col min="8206" max="8448" width="10.28515625" style="960"/>
    <col min="8449" max="8449" width="4.28515625" style="960" customWidth="1"/>
    <col min="8450" max="8450" width="38.42578125" style="960" customWidth="1"/>
    <col min="8451" max="8451" width="11.140625" style="960" customWidth="1"/>
    <col min="8452" max="8452" width="11.5703125" style="960" customWidth="1"/>
    <col min="8453" max="8453" width="10.42578125" style="960" customWidth="1"/>
    <col min="8454" max="8454" width="11" style="960" customWidth="1"/>
    <col min="8455" max="8455" width="12.42578125" style="960" customWidth="1"/>
    <col min="8456" max="8456" width="10.7109375" style="960" customWidth="1"/>
    <col min="8457" max="8458" width="10.28515625" style="960"/>
    <col min="8459" max="8459" width="4.42578125" style="960" customWidth="1"/>
    <col min="8460" max="8460" width="3.42578125" style="960" customWidth="1"/>
    <col min="8461" max="8461" width="3.7109375" style="960" customWidth="1"/>
    <col min="8462" max="8704" width="10.28515625" style="960"/>
    <col min="8705" max="8705" width="4.28515625" style="960" customWidth="1"/>
    <col min="8706" max="8706" width="38.42578125" style="960" customWidth="1"/>
    <col min="8707" max="8707" width="11.140625" style="960" customWidth="1"/>
    <col min="8708" max="8708" width="11.5703125" style="960" customWidth="1"/>
    <col min="8709" max="8709" width="10.42578125" style="960" customWidth="1"/>
    <col min="8710" max="8710" width="11" style="960" customWidth="1"/>
    <col min="8711" max="8711" width="12.42578125" style="960" customWidth="1"/>
    <col min="8712" max="8712" width="10.7109375" style="960" customWidth="1"/>
    <col min="8713" max="8714" width="10.28515625" style="960"/>
    <col min="8715" max="8715" width="4.42578125" style="960" customWidth="1"/>
    <col min="8716" max="8716" width="3.42578125" style="960" customWidth="1"/>
    <col min="8717" max="8717" width="3.7109375" style="960" customWidth="1"/>
    <col min="8718" max="8960" width="10.28515625" style="960"/>
    <col min="8961" max="8961" width="4.28515625" style="960" customWidth="1"/>
    <col min="8962" max="8962" width="38.42578125" style="960" customWidth="1"/>
    <col min="8963" max="8963" width="11.140625" style="960" customWidth="1"/>
    <col min="8964" max="8964" width="11.5703125" style="960" customWidth="1"/>
    <col min="8965" max="8965" width="10.42578125" style="960" customWidth="1"/>
    <col min="8966" max="8966" width="11" style="960" customWidth="1"/>
    <col min="8967" max="8967" width="12.42578125" style="960" customWidth="1"/>
    <col min="8968" max="8968" width="10.7109375" style="960" customWidth="1"/>
    <col min="8969" max="8970" width="10.28515625" style="960"/>
    <col min="8971" max="8971" width="4.42578125" style="960" customWidth="1"/>
    <col min="8972" max="8972" width="3.42578125" style="960" customWidth="1"/>
    <col min="8973" max="8973" width="3.7109375" style="960" customWidth="1"/>
    <col min="8974" max="9216" width="10.28515625" style="960"/>
    <col min="9217" max="9217" width="4.28515625" style="960" customWidth="1"/>
    <col min="9218" max="9218" width="38.42578125" style="960" customWidth="1"/>
    <col min="9219" max="9219" width="11.140625" style="960" customWidth="1"/>
    <col min="9220" max="9220" width="11.5703125" style="960" customWidth="1"/>
    <col min="9221" max="9221" width="10.42578125" style="960" customWidth="1"/>
    <col min="9222" max="9222" width="11" style="960" customWidth="1"/>
    <col min="9223" max="9223" width="12.42578125" style="960" customWidth="1"/>
    <col min="9224" max="9224" width="10.7109375" style="960" customWidth="1"/>
    <col min="9225" max="9226" width="10.28515625" style="960"/>
    <col min="9227" max="9227" width="4.42578125" style="960" customWidth="1"/>
    <col min="9228" max="9228" width="3.42578125" style="960" customWidth="1"/>
    <col min="9229" max="9229" width="3.7109375" style="960" customWidth="1"/>
    <col min="9230" max="9472" width="10.28515625" style="960"/>
    <col min="9473" max="9473" width="4.28515625" style="960" customWidth="1"/>
    <col min="9474" max="9474" width="38.42578125" style="960" customWidth="1"/>
    <col min="9475" max="9475" width="11.140625" style="960" customWidth="1"/>
    <col min="9476" max="9476" width="11.5703125" style="960" customWidth="1"/>
    <col min="9477" max="9477" width="10.42578125" style="960" customWidth="1"/>
    <col min="9478" max="9478" width="11" style="960" customWidth="1"/>
    <col min="9479" max="9479" width="12.42578125" style="960" customWidth="1"/>
    <col min="9480" max="9480" width="10.7109375" style="960" customWidth="1"/>
    <col min="9481" max="9482" width="10.28515625" style="960"/>
    <col min="9483" max="9483" width="4.42578125" style="960" customWidth="1"/>
    <col min="9484" max="9484" width="3.42578125" style="960" customWidth="1"/>
    <col min="9485" max="9485" width="3.7109375" style="960" customWidth="1"/>
    <col min="9486" max="9728" width="10.28515625" style="960"/>
    <col min="9729" max="9729" width="4.28515625" style="960" customWidth="1"/>
    <col min="9730" max="9730" width="38.42578125" style="960" customWidth="1"/>
    <col min="9731" max="9731" width="11.140625" style="960" customWidth="1"/>
    <col min="9732" max="9732" width="11.5703125" style="960" customWidth="1"/>
    <col min="9733" max="9733" width="10.42578125" style="960" customWidth="1"/>
    <col min="9734" max="9734" width="11" style="960" customWidth="1"/>
    <col min="9735" max="9735" width="12.42578125" style="960" customWidth="1"/>
    <col min="9736" max="9736" width="10.7109375" style="960" customWidth="1"/>
    <col min="9737" max="9738" width="10.28515625" style="960"/>
    <col min="9739" max="9739" width="4.42578125" style="960" customWidth="1"/>
    <col min="9740" max="9740" width="3.42578125" style="960" customWidth="1"/>
    <col min="9741" max="9741" width="3.7109375" style="960" customWidth="1"/>
    <col min="9742" max="9984" width="10.28515625" style="960"/>
    <col min="9985" max="9985" width="4.28515625" style="960" customWidth="1"/>
    <col min="9986" max="9986" width="38.42578125" style="960" customWidth="1"/>
    <col min="9987" max="9987" width="11.140625" style="960" customWidth="1"/>
    <col min="9988" max="9988" width="11.5703125" style="960" customWidth="1"/>
    <col min="9989" max="9989" width="10.42578125" style="960" customWidth="1"/>
    <col min="9990" max="9990" width="11" style="960" customWidth="1"/>
    <col min="9991" max="9991" width="12.42578125" style="960" customWidth="1"/>
    <col min="9992" max="9992" width="10.7109375" style="960" customWidth="1"/>
    <col min="9993" max="9994" width="10.28515625" style="960"/>
    <col min="9995" max="9995" width="4.42578125" style="960" customWidth="1"/>
    <col min="9996" max="9996" width="3.42578125" style="960" customWidth="1"/>
    <col min="9997" max="9997" width="3.7109375" style="960" customWidth="1"/>
    <col min="9998" max="10240" width="10.28515625" style="960"/>
    <col min="10241" max="10241" width="4.28515625" style="960" customWidth="1"/>
    <col min="10242" max="10242" width="38.42578125" style="960" customWidth="1"/>
    <col min="10243" max="10243" width="11.140625" style="960" customWidth="1"/>
    <col min="10244" max="10244" width="11.5703125" style="960" customWidth="1"/>
    <col min="10245" max="10245" width="10.42578125" style="960" customWidth="1"/>
    <col min="10246" max="10246" width="11" style="960" customWidth="1"/>
    <col min="10247" max="10247" width="12.42578125" style="960" customWidth="1"/>
    <col min="10248" max="10248" width="10.7109375" style="960" customWidth="1"/>
    <col min="10249" max="10250" width="10.28515625" style="960"/>
    <col min="10251" max="10251" width="4.42578125" style="960" customWidth="1"/>
    <col min="10252" max="10252" width="3.42578125" style="960" customWidth="1"/>
    <col min="10253" max="10253" width="3.7109375" style="960" customWidth="1"/>
    <col min="10254" max="10496" width="10.28515625" style="960"/>
    <col min="10497" max="10497" width="4.28515625" style="960" customWidth="1"/>
    <col min="10498" max="10498" width="38.42578125" style="960" customWidth="1"/>
    <col min="10499" max="10499" width="11.140625" style="960" customWidth="1"/>
    <col min="10500" max="10500" width="11.5703125" style="960" customWidth="1"/>
    <col min="10501" max="10501" width="10.42578125" style="960" customWidth="1"/>
    <col min="10502" max="10502" width="11" style="960" customWidth="1"/>
    <col min="10503" max="10503" width="12.42578125" style="960" customWidth="1"/>
    <col min="10504" max="10504" width="10.7109375" style="960" customWidth="1"/>
    <col min="10505" max="10506" width="10.28515625" style="960"/>
    <col min="10507" max="10507" width="4.42578125" style="960" customWidth="1"/>
    <col min="10508" max="10508" width="3.42578125" style="960" customWidth="1"/>
    <col min="10509" max="10509" width="3.7109375" style="960" customWidth="1"/>
    <col min="10510" max="10752" width="10.28515625" style="960"/>
    <col min="10753" max="10753" width="4.28515625" style="960" customWidth="1"/>
    <col min="10754" max="10754" width="38.42578125" style="960" customWidth="1"/>
    <col min="10755" max="10755" width="11.140625" style="960" customWidth="1"/>
    <col min="10756" max="10756" width="11.5703125" style="960" customWidth="1"/>
    <col min="10757" max="10757" width="10.42578125" style="960" customWidth="1"/>
    <col min="10758" max="10758" width="11" style="960" customWidth="1"/>
    <col min="10759" max="10759" width="12.42578125" style="960" customWidth="1"/>
    <col min="10760" max="10760" width="10.7109375" style="960" customWidth="1"/>
    <col min="10761" max="10762" width="10.28515625" style="960"/>
    <col min="10763" max="10763" width="4.42578125" style="960" customWidth="1"/>
    <col min="10764" max="10764" width="3.42578125" style="960" customWidth="1"/>
    <col min="10765" max="10765" width="3.7109375" style="960" customWidth="1"/>
    <col min="10766" max="11008" width="10.28515625" style="960"/>
    <col min="11009" max="11009" width="4.28515625" style="960" customWidth="1"/>
    <col min="11010" max="11010" width="38.42578125" style="960" customWidth="1"/>
    <col min="11011" max="11011" width="11.140625" style="960" customWidth="1"/>
    <col min="11012" max="11012" width="11.5703125" style="960" customWidth="1"/>
    <col min="11013" max="11013" width="10.42578125" style="960" customWidth="1"/>
    <col min="11014" max="11014" width="11" style="960" customWidth="1"/>
    <col min="11015" max="11015" width="12.42578125" style="960" customWidth="1"/>
    <col min="11016" max="11016" width="10.7109375" style="960" customWidth="1"/>
    <col min="11017" max="11018" width="10.28515625" style="960"/>
    <col min="11019" max="11019" width="4.42578125" style="960" customWidth="1"/>
    <col min="11020" max="11020" width="3.42578125" style="960" customWidth="1"/>
    <col min="11021" max="11021" width="3.7109375" style="960" customWidth="1"/>
    <col min="11022" max="11264" width="10.28515625" style="960"/>
    <col min="11265" max="11265" width="4.28515625" style="960" customWidth="1"/>
    <col min="11266" max="11266" width="38.42578125" style="960" customWidth="1"/>
    <col min="11267" max="11267" width="11.140625" style="960" customWidth="1"/>
    <col min="11268" max="11268" width="11.5703125" style="960" customWidth="1"/>
    <col min="11269" max="11269" width="10.42578125" style="960" customWidth="1"/>
    <col min="11270" max="11270" width="11" style="960" customWidth="1"/>
    <col min="11271" max="11271" width="12.42578125" style="960" customWidth="1"/>
    <col min="11272" max="11272" width="10.7109375" style="960" customWidth="1"/>
    <col min="11273" max="11274" width="10.28515625" style="960"/>
    <col min="11275" max="11275" width="4.42578125" style="960" customWidth="1"/>
    <col min="11276" max="11276" width="3.42578125" style="960" customWidth="1"/>
    <col min="11277" max="11277" width="3.7109375" style="960" customWidth="1"/>
    <col min="11278" max="11520" width="10.28515625" style="960"/>
    <col min="11521" max="11521" width="4.28515625" style="960" customWidth="1"/>
    <col min="11522" max="11522" width="38.42578125" style="960" customWidth="1"/>
    <col min="11523" max="11523" width="11.140625" style="960" customWidth="1"/>
    <col min="11524" max="11524" width="11.5703125" style="960" customWidth="1"/>
    <col min="11525" max="11525" width="10.42578125" style="960" customWidth="1"/>
    <col min="11526" max="11526" width="11" style="960" customWidth="1"/>
    <col min="11527" max="11527" width="12.42578125" style="960" customWidth="1"/>
    <col min="11528" max="11528" width="10.7109375" style="960" customWidth="1"/>
    <col min="11529" max="11530" width="10.28515625" style="960"/>
    <col min="11531" max="11531" width="4.42578125" style="960" customWidth="1"/>
    <col min="11532" max="11532" width="3.42578125" style="960" customWidth="1"/>
    <col min="11533" max="11533" width="3.7109375" style="960" customWidth="1"/>
    <col min="11534" max="11776" width="10.28515625" style="960"/>
    <col min="11777" max="11777" width="4.28515625" style="960" customWidth="1"/>
    <col min="11778" max="11778" width="38.42578125" style="960" customWidth="1"/>
    <col min="11779" max="11779" width="11.140625" style="960" customWidth="1"/>
    <col min="11780" max="11780" width="11.5703125" style="960" customWidth="1"/>
    <col min="11781" max="11781" width="10.42578125" style="960" customWidth="1"/>
    <col min="11782" max="11782" width="11" style="960" customWidth="1"/>
    <col min="11783" max="11783" width="12.42578125" style="960" customWidth="1"/>
    <col min="11784" max="11784" width="10.7109375" style="960" customWidth="1"/>
    <col min="11785" max="11786" width="10.28515625" style="960"/>
    <col min="11787" max="11787" width="4.42578125" style="960" customWidth="1"/>
    <col min="11788" max="11788" width="3.42578125" style="960" customWidth="1"/>
    <col min="11789" max="11789" width="3.7109375" style="960" customWidth="1"/>
    <col min="11790" max="12032" width="10.28515625" style="960"/>
    <col min="12033" max="12033" width="4.28515625" style="960" customWidth="1"/>
    <col min="12034" max="12034" width="38.42578125" style="960" customWidth="1"/>
    <col min="12035" max="12035" width="11.140625" style="960" customWidth="1"/>
    <col min="12036" max="12036" width="11.5703125" style="960" customWidth="1"/>
    <col min="12037" max="12037" width="10.42578125" style="960" customWidth="1"/>
    <col min="12038" max="12038" width="11" style="960" customWidth="1"/>
    <col min="12039" max="12039" width="12.42578125" style="960" customWidth="1"/>
    <col min="12040" max="12040" width="10.7109375" style="960" customWidth="1"/>
    <col min="12041" max="12042" width="10.28515625" style="960"/>
    <col min="12043" max="12043" width="4.42578125" style="960" customWidth="1"/>
    <col min="12044" max="12044" width="3.42578125" style="960" customWidth="1"/>
    <col min="12045" max="12045" width="3.7109375" style="960" customWidth="1"/>
    <col min="12046" max="12288" width="10.28515625" style="960"/>
    <col min="12289" max="12289" width="4.28515625" style="960" customWidth="1"/>
    <col min="12290" max="12290" width="38.42578125" style="960" customWidth="1"/>
    <col min="12291" max="12291" width="11.140625" style="960" customWidth="1"/>
    <col min="12292" max="12292" width="11.5703125" style="960" customWidth="1"/>
    <col min="12293" max="12293" width="10.42578125" style="960" customWidth="1"/>
    <col min="12294" max="12294" width="11" style="960" customWidth="1"/>
    <col min="12295" max="12295" width="12.42578125" style="960" customWidth="1"/>
    <col min="12296" max="12296" width="10.7109375" style="960" customWidth="1"/>
    <col min="12297" max="12298" width="10.28515625" style="960"/>
    <col min="12299" max="12299" width="4.42578125" style="960" customWidth="1"/>
    <col min="12300" max="12300" width="3.42578125" style="960" customWidth="1"/>
    <col min="12301" max="12301" width="3.7109375" style="960" customWidth="1"/>
    <col min="12302" max="12544" width="10.28515625" style="960"/>
    <col min="12545" max="12545" width="4.28515625" style="960" customWidth="1"/>
    <col min="12546" max="12546" width="38.42578125" style="960" customWidth="1"/>
    <col min="12547" max="12547" width="11.140625" style="960" customWidth="1"/>
    <col min="12548" max="12548" width="11.5703125" style="960" customWidth="1"/>
    <col min="12549" max="12549" width="10.42578125" style="960" customWidth="1"/>
    <col min="12550" max="12550" width="11" style="960" customWidth="1"/>
    <col min="12551" max="12551" width="12.42578125" style="960" customWidth="1"/>
    <col min="12552" max="12552" width="10.7109375" style="960" customWidth="1"/>
    <col min="12553" max="12554" width="10.28515625" style="960"/>
    <col min="12555" max="12555" width="4.42578125" style="960" customWidth="1"/>
    <col min="12556" max="12556" width="3.42578125" style="960" customWidth="1"/>
    <col min="12557" max="12557" width="3.7109375" style="960" customWidth="1"/>
    <col min="12558" max="12800" width="10.28515625" style="960"/>
    <col min="12801" max="12801" width="4.28515625" style="960" customWidth="1"/>
    <col min="12802" max="12802" width="38.42578125" style="960" customWidth="1"/>
    <col min="12803" max="12803" width="11.140625" style="960" customWidth="1"/>
    <col min="12804" max="12804" width="11.5703125" style="960" customWidth="1"/>
    <col min="12805" max="12805" width="10.42578125" style="960" customWidth="1"/>
    <col min="12806" max="12806" width="11" style="960" customWidth="1"/>
    <col min="12807" max="12807" width="12.42578125" style="960" customWidth="1"/>
    <col min="12808" max="12808" width="10.7109375" style="960" customWidth="1"/>
    <col min="12809" max="12810" width="10.28515625" style="960"/>
    <col min="12811" max="12811" width="4.42578125" style="960" customWidth="1"/>
    <col min="12812" max="12812" width="3.42578125" style="960" customWidth="1"/>
    <col min="12813" max="12813" width="3.7109375" style="960" customWidth="1"/>
    <col min="12814" max="13056" width="10.28515625" style="960"/>
    <col min="13057" max="13057" width="4.28515625" style="960" customWidth="1"/>
    <col min="13058" max="13058" width="38.42578125" style="960" customWidth="1"/>
    <col min="13059" max="13059" width="11.140625" style="960" customWidth="1"/>
    <col min="13060" max="13060" width="11.5703125" style="960" customWidth="1"/>
    <col min="13061" max="13061" width="10.42578125" style="960" customWidth="1"/>
    <col min="13062" max="13062" width="11" style="960" customWidth="1"/>
    <col min="13063" max="13063" width="12.42578125" style="960" customWidth="1"/>
    <col min="13064" max="13064" width="10.7109375" style="960" customWidth="1"/>
    <col min="13065" max="13066" width="10.28515625" style="960"/>
    <col min="13067" max="13067" width="4.42578125" style="960" customWidth="1"/>
    <col min="13068" max="13068" width="3.42578125" style="960" customWidth="1"/>
    <col min="13069" max="13069" width="3.7109375" style="960" customWidth="1"/>
    <col min="13070" max="13312" width="10.28515625" style="960"/>
    <col min="13313" max="13313" width="4.28515625" style="960" customWidth="1"/>
    <col min="13314" max="13314" width="38.42578125" style="960" customWidth="1"/>
    <col min="13315" max="13315" width="11.140625" style="960" customWidth="1"/>
    <col min="13316" max="13316" width="11.5703125" style="960" customWidth="1"/>
    <col min="13317" max="13317" width="10.42578125" style="960" customWidth="1"/>
    <col min="13318" max="13318" width="11" style="960" customWidth="1"/>
    <col min="13319" max="13319" width="12.42578125" style="960" customWidth="1"/>
    <col min="13320" max="13320" width="10.7109375" style="960" customWidth="1"/>
    <col min="13321" max="13322" width="10.28515625" style="960"/>
    <col min="13323" max="13323" width="4.42578125" style="960" customWidth="1"/>
    <col min="13324" max="13324" width="3.42578125" style="960" customWidth="1"/>
    <col min="13325" max="13325" width="3.7109375" style="960" customWidth="1"/>
    <col min="13326" max="13568" width="10.28515625" style="960"/>
    <col min="13569" max="13569" width="4.28515625" style="960" customWidth="1"/>
    <col min="13570" max="13570" width="38.42578125" style="960" customWidth="1"/>
    <col min="13571" max="13571" width="11.140625" style="960" customWidth="1"/>
    <col min="13572" max="13572" width="11.5703125" style="960" customWidth="1"/>
    <col min="13573" max="13573" width="10.42578125" style="960" customWidth="1"/>
    <col min="13574" max="13574" width="11" style="960" customWidth="1"/>
    <col min="13575" max="13575" width="12.42578125" style="960" customWidth="1"/>
    <col min="13576" max="13576" width="10.7109375" style="960" customWidth="1"/>
    <col min="13577" max="13578" width="10.28515625" style="960"/>
    <col min="13579" max="13579" width="4.42578125" style="960" customWidth="1"/>
    <col min="13580" max="13580" width="3.42578125" style="960" customWidth="1"/>
    <col min="13581" max="13581" width="3.7109375" style="960" customWidth="1"/>
    <col min="13582" max="13824" width="10.28515625" style="960"/>
    <col min="13825" max="13825" width="4.28515625" style="960" customWidth="1"/>
    <col min="13826" max="13826" width="38.42578125" style="960" customWidth="1"/>
    <col min="13827" max="13827" width="11.140625" style="960" customWidth="1"/>
    <col min="13828" max="13828" width="11.5703125" style="960" customWidth="1"/>
    <col min="13829" max="13829" width="10.42578125" style="960" customWidth="1"/>
    <col min="13830" max="13830" width="11" style="960" customWidth="1"/>
    <col min="13831" max="13831" width="12.42578125" style="960" customWidth="1"/>
    <col min="13832" max="13832" width="10.7109375" style="960" customWidth="1"/>
    <col min="13833" max="13834" width="10.28515625" style="960"/>
    <col min="13835" max="13835" width="4.42578125" style="960" customWidth="1"/>
    <col min="13836" max="13836" width="3.42578125" style="960" customWidth="1"/>
    <col min="13837" max="13837" width="3.7109375" style="960" customWidth="1"/>
    <col min="13838" max="14080" width="10.28515625" style="960"/>
    <col min="14081" max="14081" width="4.28515625" style="960" customWidth="1"/>
    <col min="14082" max="14082" width="38.42578125" style="960" customWidth="1"/>
    <col min="14083" max="14083" width="11.140625" style="960" customWidth="1"/>
    <col min="14084" max="14084" width="11.5703125" style="960" customWidth="1"/>
    <col min="14085" max="14085" width="10.42578125" style="960" customWidth="1"/>
    <col min="14086" max="14086" width="11" style="960" customWidth="1"/>
    <col min="14087" max="14087" width="12.42578125" style="960" customWidth="1"/>
    <col min="14088" max="14088" width="10.7109375" style="960" customWidth="1"/>
    <col min="14089" max="14090" width="10.28515625" style="960"/>
    <col min="14091" max="14091" width="4.42578125" style="960" customWidth="1"/>
    <col min="14092" max="14092" width="3.42578125" style="960" customWidth="1"/>
    <col min="14093" max="14093" width="3.7109375" style="960" customWidth="1"/>
    <col min="14094" max="14336" width="10.28515625" style="960"/>
    <col min="14337" max="14337" width="4.28515625" style="960" customWidth="1"/>
    <col min="14338" max="14338" width="38.42578125" style="960" customWidth="1"/>
    <col min="14339" max="14339" width="11.140625" style="960" customWidth="1"/>
    <col min="14340" max="14340" width="11.5703125" style="960" customWidth="1"/>
    <col min="14341" max="14341" width="10.42578125" style="960" customWidth="1"/>
    <col min="14342" max="14342" width="11" style="960" customWidth="1"/>
    <col min="14343" max="14343" width="12.42578125" style="960" customWidth="1"/>
    <col min="14344" max="14344" width="10.7109375" style="960" customWidth="1"/>
    <col min="14345" max="14346" width="10.28515625" style="960"/>
    <col min="14347" max="14347" width="4.42578125" style="960" customWidth="1"/>
    <col min="14348" max="14348" width="3.42578125" style="960" customWidth="1"/>
    <col min="14349" max="14349" width="3.7109375" style="960" customWidth="1"/>
    <col min="14350" max="14592" width="10.28515625" style="960"/>
    <col min="14593" max="14593" width="4.28515625" style="960" customWidth="1"/>
    <col min="14594" max="14594" width="38.42578125" style="960" customWidth="1"/>
    <col min="14595" max="14595" width="11.140625" style="960" customWidth="1"/>
    <col min="14596" max="14596" width="11.5703125" style="960" customWidth="1"/>
    <col min="14597" max="14597" width="10.42578125" style="960" customWidth="1"/>
    <col min="14598" max="14598" width="11" style="960" customWidth="1"/>
    <col min="14599" max="14599" width="12.42578125" style="960" customWidth="1"/>
    <col min="14600" max="14600" width="10.7109375" style="960" customWidth="1"/>
    <col min="14601" max="14602" width="10.28515625" style="960"/>
    <col min="14603" max="14603" width="4.42578125" style="960" customWidth="1"/>
    <col min="14604" max="14604" width="3.42578125" style="960" customWidth="1"/>
    <col min="14605" max="14605" width="3.7109375" style="960" customWidth="1"/>
    <col min="14606" max="14848" width="10.28515625" style="960"/>
    <col min="14849" max="14849" width="4.28515625" style="960" customWidth="1"/>
    <col min="14850" max="14850" width="38.42578125" style="960" customWidth="1"/>
    <col min="14851" max="14851" width="11.140625" style="960" customWidth="1"/>
    <col min="14852" max="14852" width="11.5703125" style="960" customWidth="1"/>
    <col min="14853" max="14853" width="10.42578125" style="960" customWidth="1"/>
    <col min="14854" max="14854" width="11" style="960" customWidth="1"/>
    <col min="14855" max="14855" width="12.42578125" style="960" customWidth="1"/>
    <col min="14856" max="14856" width="10.7109375" style="960" customWidth="1"/>
    <col min="14857" max="14858" width="10.28515625" style="960"/>
    <col min="14859" max="14859" width="4.42578125" style="960" customWidth="1"/>
    <col min="14860" max="14860" width="3.42578125" style="960" customWidth="1"/>
    <col min="14861" max="14861" width="3.7109375" style="960" customWidth="1"/>
    <col min="14862" max="15104" width="10.28515625" style="960"/>
    <col min="15105" max="15105" width="4.28515625" style="960" customWidth="1"/>
    <col min="15106" max="15106" width="38.42578125" style="960" customWidth="1"/>
    <col min="15107" max="15107" width="11.140625" style="960" customWidth="1"/>
    <col min="15108" max="15108" width="11.5703125" style="960" customWidth="1"/>
    <col min="15109" max="15109" width="10.42578125" style="960" customWidth="1"/>
    <col min="15110" max="15110" width="11" style="960" customWidth="1"/>
    <col min="15111" max="15111" width="12.42578125" style="960" customWidth="1"/>
    <col min="15112" max="15112" width="10.7109375" style="960" customWidth="1"/>
    <col min="15113" max="15114" width="10.28515625" style="960"/>
    <col min="15115" max="15115" width="4.42578125" style="960" customWidth="1"/>
    <col min="15116" max="15116" width="3.42578125" style="960" customWidth="1"/>
    <col min="15117" max="15117" width="3.7109375" style="960" customWidth="1"/>
    <col min="15118" max="15360" width="10.28515625" style="960"/>
    <col min="15361" max="15361" width="4.28515625" style="960" customWidth="1"/>
    <col min="15362" max="15362" width="38.42578125" style="960" customWidth="1"/>
    <col min="15363" max="15363" width="11.140625" style="960" customWidth="1"/>
    <col min="15364" max="15364" width="11.5703125" style="960" customWidth="1"/>
    <col min="15365" max="15365" width="10.42578125" style="960" customWidth="1"/>
    <col min="15366" max="15366" width="11" style="960" customWidth="1"/>
    <col min="15367" max="15367" width="12.42578125" style="960" customWidth="1"/>
    <col min="15368" max="15368" width="10.7109375" style="960" customWidth="1"/>
    <col min="15369" max="15370" width="10.28515625" style="960"/>
    <col min="15371" max="15371" width="4.42578125" style="960" customWidth="1"/>
    <col min="15372" max="15372" width="3.42578125" style="960" customWidth="1"/>
    <col min="15373" max="15373" width="3.7109375" style="960" customWidth="1"/>
    <col min="15374" max="15616" width="10.28515625" style="960"/>
    <col min="15617" max="15617" width="4.28515625" style="960" customWidth="1"/>
    <col min="15618" max="15618" width="38.42578125" style="960" customWidth="1"/>
    <col min="15619" max="15619" width="11.140625" style="960" customWidth="1"/>
    <col min="15620" max="15620" width="11.5703125" style="960" customWidth="1"/>
    <col min="15621" max="15621" width="10.42578125" style="960" customWidth="1"/>
    <col min="15622" max="15622" width="11" style="960" customWidth="1"/>
    <col min="15623" max="15623" width="12.42578125" style="960" customWidth="1"/>
    <col min="15624" max="15624" width="10.7109375" style="960" customWidth="1"/>
    <col min="15625" max="15626" width="10.28515625" style="960"/>
    <col min="15627" max="15627" width="4.42578125" style="960" customWidth="1"/>
    <col min="15628" max="15628" width="3.42578125" style="960" customWidth="1"/>
    <col min="15629" max="15629" width="3.7109375" style="960" customWidth="1"/>
    <col min="15630" max="15872" width="10.28515625" style="960"/>
    <col min="15873" max="15873" width="4.28515625" style="960" customWidth="1"/>
    <col min="15874" max="15874" width="38.42578125" style="960" customWidth="1"/>
    <col min="15875" max="15875" width="11.140625" style="960" customWidth="1"/>
    <col min="15876" max="15876" width="11.5703125" style="960" customWidth="1"/>
    <col min="15877" max="15877" width="10.42578125" style="960" customWidth="1"/>
    <col min="15878" max="15878" width="11" style="960" customWidth="1"/>
    <col min="15879" max="15879" width="12.42578125" style="960" customWidth="1"/>
    <col min="15880" max="15880" width="10.7109375" style="960" customWidth="1"/>
    <col min="15881" max="15882" width="10.28515625" style="960"/>
    <col min="15883" max="15883" width="4.42578125" style="960" customWidth="1"/>
    <col min="15884" max="15884" width="3.42578125" style="960" customWidth="1"/>
    <col min="15885" max="15885" width="3.7109375" style="960" customWidth="1"/>
    <col min="15886" max="16128" width="10.28515625" style="960"/>
    <col min="16129" max="16129" width="4.28515625" style="960" customWidth="1"/>
    <col min="16130" max="16130" width="38.42578125" style="960" customWidth="1"/>
    <col min="16131" max="16131" width="11.140625" style="960" customWidth="1"/>
    <col min="16132" max="16132" width="11.5703125" style="960" customWidth="1"/>
    <col min="16133" max="16133" width="10.42578125" style="960" customWidth="1"/>
    <col min="16134" max="16134" width="11" style="960" customWidth="1"/>
    <col min="16135" max="16135" width="12.42578125" style="960" customWidth="1"/>
    <col min="16136" max="16136" width="10.7109375" style="960" customWidth="1"/>
    <col min="16137" max="16138" width="10.28515625" style="960"/>
    <col min="16139" max="16139" width="4.42578125" style="960" customWidth="1"/>
    <col min="16140" max="16140" width="3.42578125" style="960" customWidth="1"/>
    <col min="16141" max="16141" width="3.7109375" style="960" customWidth="1"/>
    <col min="16142" max="16384" width="10.28515625" style="960"/>
  </cols>
  <sheetData>
    <row r="1" spans="1:20">
      <c r="A1" s="957"/>
      <c r="B1" s="957"/>
      <c r="C1" s="958"/>
      <c r="D1" s="958"/>
      <c r="E1" s="958"/>
      <c r="F1" s="958"/>
      <c r="G1" s="959" t="s">
        <v>1081</v>
      </c>
      <c r="H1" s="959"/>
    </row>
    <row r="2" spans="1:20">
      <c r="A2" s="957"/>
      <c r="B2" s="957"/>
      <c r="C2" s="958"/>
      <c r="D2" s="958"/>
      <c r="E2" s="958"/>
      <c r="F2" s="958"/>
      <c r="G2" s="735" t="s">
        <v>1311</v>
      </c>
      <c r="H2" s="735"/>
      <c r="I2" s="735"/>
      <c r="J2" s="735"/>
    </row>
    <row r="3" spans="1:20">
      <c r="A3" s="957"/>
      <c r="B3" s="957"/>
      <c r="C3" s="958"/>
      <c r="D3" s="958"/>
      <c r="E3" s="958"/>
      <c r="F3" s="958"/>
      <c r="G3" s="735" t="s">
        <v>13</v>
      </c>
      <c r="H3" s="735"/>
      <c r="I3" s="735"/>
      <c r="J3" s="735"/>
    </row>
    <row r="4" spans="1:20">
      <c r="A4" s="957"/>
      <c r="B4" s="957"/>
      <c r="C4" s="958"/>
      <c r="D4" s="958"/>
      <c r="E4" s="958"/>
      <c r="F4" s="958"/>
      <c r="G4" s="735" t="s">
        <v>1305</v>
      </c>
      <c r="H4" s="735"/>
      <c r="I4" s="735"/>
      <c r="J4" s="735"/>
    </row>
    <row r="5" spans="1:20" ht="18.75">
      <c r="A5" s="1422" t="s">
        <v>1082</v>
      </c>
      <c r="B5" s="1422"/>
      <c r="C5" s="1422"/>
      <c r="D5" s="1422"/>
      <c r="E5" s="1422"/>
      <c r="F5" s="1422"/>
      <c r="G5" s="1422"/>
      <c r="H5" s="1422"/>
      <c r="I5" s="1422"/>
      <c r="J5" s="1422"/>
    </row>
    <row r="6" spans="1:20" ht="18.75">
      <c r="A6" s="1586" t="s">
        <v>251</v>
      </c>
      <c r="B6" s="1586"/>
      <c r="C6" s="1586"/>
      <c r="D6" s="1586"/>
      <c r="E6" s="1586"/>
      <c r="F6" s="1586"/>
      <c r="G6" s="1586"/>
      <c r="H6" s="1586"/>
      <c r="I6" s="1586"/>
      <c r="J6" s="1586"/>
    </row>
    <row r="7" spans="1:20" ht="20.100000000000001" customHeight="1">
      <c r="A7" s="961"/>
      <c r="B7" s="1587"/>
      <c r="C7" s="1587"/>
      <c r="D7" s="1587"/>
      <c r="E7" s="1587"/>
      <c r="F7" s="1587"/>
      <c r="G7" s="1587"/>
      <c r="H7" s="1587"/>
      <c r="I7" s="1587"/>
      <c r="J7" s="962"/>
    </row>
    <row r="8" spans="1:20">
      <c r="A8" s="961"/>
      <c r="B8" s="1588" t="s">
        <v>5</v>
      </c>
      <c r="C8" s="1588"/>
      <c r="D8" s="1588"/>
      <c r="E8" s="1588"/>
      <c r="F8" s="1588"/>
      <c r="G8" s="1588"/>
      <c r="H8" s="1588"/>
      <c r="I8" s="1588"/>
      <c r="J8" s="1588"/>
    </row>
    <row r="9" spans="1:20">
      <c r="A9" s="705" t="s">
        <v>144</v>
      </c>
      <c r="B9" s="1425" t="s">
        <v>1083</v>
      </c>
      <c r="C9" s="1425"/>
      <c r="D9" s="1425"/>
      <c r="E9" s="1425"/>
      <c r="F9" s="1425"/>
      <c r="G9" s="1425"/>
      <c r="H9" s="1425"/>
      <c r="I9" s="1425"/>
      <c r="J9" s="1425"/>
    </row>
    <row r="10" spans="1:20">
      <c r="A10" s="1446" t="s">
        <v>11</v>
      </c>
      <c r="B10" s="1446" t="s">
        <v>1084</v>
      </c>
      <c r="C10" s="1446" t="s">
        <v>248</v>
      </c>
      <c r="D10" s="1446"/>
      <c r="E10" s="1446"/>
      <c r="F10" s="1446"/>
      <c r="G10" s="1446"/>
      <c r="H10" s="1446"/>
      <c r="I10" s="1446"/>
      <c r="J10" s="1446"/>
    </row>
    <row r="11" spans="1:20" ht="9.75" customHeight="1">
      <c r="A11" s="1446"/>
      <c r="B11" s="1446"/>
      <c r="C11" s="1446"/>
      <c r="D11" s="1446"/>
      <c r="E11" s="1446"/>
      <c r="F11" s="1446"/>
      <c r="G11" s="1446"/>
      <c r="H11" s="1446"/>
      <c r="I11" s="1446"/>
      <c r="J11" s="1446"/>
    </row>
    <row r="12" spans="1:20" ht="12.75" customHeight="1">
      <c r="A12" s="963" t="s">
        <v>1</v>
      </c>
      <c r="B12" s="963" t="s">
        <v>2</v>
      </c>
      <c r="C12" s="963" t="s">
        <v>4</v>
      </c>
      <c r="D12" s="963" t="s">
        <v>8</v>
      </c>
      <c r="E12" s="963" t="s">
        <v>291</v>
      </c>
      <c r="F12" s="963" t="s">
        <v>292</v>
      </c>
      <c r="G12" s="963" t="s">
        <v>339</v>
      </c>
      <c r="H12" s="963" t="s">
        <v>340</v>
      </c>
      <c r="I12" s="963" t="s">
        <v>477</v>
      </c>
      <c r="J12" s="963" t="s">
        <v>483</v>
      </c>
    </row>
    <row r="13" spans="1:20" ht="51.75" customHeight="1">
      <c r="A13" s="964" t="s">
        <v>146</v>
      </c>
      <c r="B13" s="965" t="s">
        <v>1085</v>
      </c>
      <c r="C13" s="966" t="s">
        <v>1086</v>
      </c>
      <c r="D13" s="966" t="s">
        <v>1087</v>
      </c>
      <c r="E13" s="966" t="s">
        <v>1088</v>
      </c>
      <c r="F13" s="966" t="s">
        <v>1089</v>
      </c>
      <c r="G13" s="966" t="s">
        <v>1090</v>
      </c>
      <c r="H13" s="967" t="s">
        <v>1091</v>
      </c>
      <c r="I13" s="967" t="s">
        <v>1092</v>
      </c>
      <c r="J13" s="967" t="s">
        <v>1093</v>
      </c>
      <c r="K13" s="968"/>
      <c r="L13" s="968"/>
      <c r="M13" s="968"/>
      <c r="N13" s="968"/>
      <c r="O13" s="968"/>
      <c r="P13" s="968"/>
      <c r="T13" s="968"/>
    </row>
    <row r="14" spans="1:20" ht="16.5" customHeight="1">
      <c r="A14" s="964" t="s">
        <v>1</v>
      </c>
      <c r="B14" s="969" t="s">
        <v>1094</v>
      </c>
      <c r="C14" s="970"/>
      <c r="D14" s="970"/>
      <c r="E14" s="970"/>
      <c r="F14" s="970"/>
      <c r="G14" s="970"/>
      <c r="H14" s="970"/>
      <c r="I14" s="971" t="e">
        <f t="shared" ref="I14:I20" si="0">(F14-G14)/(C14-D14+E14)</f>
        <v>#DIV/0!</v>
      </c>
      <c r="J14" s="971" t="e">
        <f t="shared" ref="J14:J20" si="1">I14/H14%</f>
        <v>#DIV/0!</v>
      </c>
    </row>
    <row r="15" spans="1:20" ht="16.5" customHeight="1">
      <c r="A15" s="964" t="s">
        <v>2</v>
      </c>
      <c r="B15" s="969" t="s">
        <v>1095</v>
      </c>
      <c r="C15" s="970"/>
      <c r="D15" s="970"/>
      <c r="E15" s="970"/>
      <c r="F15" s="970"/>
      <c r="G15" s="970"/>
      <c r="H15" s="970"/>
      <c r="I15" s="971" t="e">
        <f t="shared" si="0"/>
        <v>#DIV/0!</v>
      </c>
      <c r="J15" s="971" t="e">
        <f t="shared" si="1"/>
        <v>#DIV/0!</v>
      </c>
    </row>
    <row r="16" spans="1:20" ht="16.5" customHeight="1">
      <c r="A16" s="964" t="s">
        <v>4</v>
      </c>
      <c r="B16" s="969" t="s">
        <v>1096</v>
      </c>
      <c r="C16" s="970"/>
      <c r="D16" s="970"/>
      <c r="E16" s="970"/>
      <c r="F16" s="970"/>
      <c r="G16" s="970"/>
      <c r="H16" s="970"/>
      <c r="I16" s="971" t="e">
        <f t="shared" si="0"/>
        <v>#DIV/0!</v>
      </c>
      <c r="J16" s="971" t="e">
        <f t="shared" si="1"/>
        <v>#DIV/0!</v>
      </c>
      <c r="N16" s="968"/>
    </row>
    <row r="17" spans="1:10" ht="16.5" customHeight="1">
      <c r="A17" s="964" t="s">
        <v>8</v>
      </c>
      <c r="B17" s="969" t="s">
        <v>1097</v>
      </c>
      <c r="C17" s="970"/>
      <c r="D17" s="970"/>
      <c r="E17" s="970"/>
      <c r="F17" s="970"/>
      <c r="G17" s="970"/>
      <c r="H17" s="970"/>
      <c r="I17" s="971" t="e">
        <f t="shared" si="0"/>
        <v>#DIV/0!</v>
      </c>
      <c r="J17" s="971" t="e">
        <f t="shared" si="1"/>
        <v>#DIV/0!</v>
      </c>
    </row>
    <row r="18" spans="1:10" ht="16.5" customHeight="1">
      <c r="A18" s="964" t="s">
        <v>291</v>
      </c>
      <c r="B18" s="969" t="s">
        <v>1098</v>
      </c>
      <c r="C18" s="970"/>
      <c r="D18" s="970"/>
      <c r="E18" s="970"/>
      <c r="F18" s="970"/>
      <c r="G18" s="970"/>
      <c r="H18" s="970"/>
      <c r="I18" s="971" t="e">
        <f t="shared" si="0"/>
        <v>#DIV/0!</v>
      </c>
      <c r="J18" s="971" t="e">
        <f t="shared" si="1"/>
        <v>#DIV/0!</v>
      </c>
    </row>
    <row r="19" spans="1:10" ht="16.5" customHeight="1">
      <c r="A19" s="964" t="s">
        <v>292</v>
      </c>
      <c r="B19" s="969" t="s">
        <v>1099</v>
      </c>
      <c r="C19" s="970"/>
      <c r="D19" s="970"/>
      <c r="E19" s="970"/>
      <c r="F19" s="970"/>
      <c r="G19" s="970"/>
      <c r="H19" s="970"/>
      <c r="I19" s="971" t="e">
        <f t="shared" si="0"/>
        <v>#DIV/0!</v>
      </c>
      <c r="J19" s="971" t="e">
        <f t="shared" si="1"/>
        <v>#DIV/0!</v>
      </c>
    </row>
    <row r="20" spans="1:10">
      <c r="A20" s="972"/>
      <c r="B20" s="973" t="s">
        <v>27</v>
      </c>
      <c r="C20" s="970">
        <f t="shared" ref="C20:H20" si="2">SUM(C14:C19)</f>
        <v>0</v>
      </c>
      <c r="D20" s="970">
        <f t="shared" si="2"/>
        <v>0</v>
      </c>
      <c r="E20" s="970">
        <f t="shared" si="2"/>
        <v>0</v>
      </c>
      <c r="F20" s="970">
        <f t="shared" si="2"/>
        <v>0</v>
      </c>
      <c r="G20" s="970">
        <f t="shared" si="2"/>
        <v>0</v>
      </c>
      <c r="H20" s="970">
        <f t="shared" si="2"/>
        <v>0</v>
      </c>
      <c r="I20" s="971" t="e">
        <f t="shared" si="0"/>
        <v>#DIV/0!</v>
      </c>
      <c r="J20" s="971" t="e">
        <f t="shared" si="1"/>
        <v>#DIV/0!</v>
      </c>
    </row>
    <row r="21" spans="1:10" ht="39.75" customHeight="1">
      <c r="A21" s="974" t="s">
        <v>153</v>
      </c>
      <c r="B21" s="965" t="s">
        <v>1100</v>
      </c>
      <c r="C21" s="699" t="s">
        <v>1101</v>
      </c>
      <c r="D21" s="699" t="s">
        <v>1102</v>
      </c>
      <c r="E21" s="699" t="s">
        <v>1103</v>
      </c>
      <c r="F21" s="699" t="s">
        <v>1104</v>
      </c>
      <c r="G21" s="699" t="s">
        <v>1105</v>
      </c>
      <c r="H21" s="699" t="s">
        <v>1106</v>
      </c>
      <c r="I21" s="967" t="s">
        <v>1107</v>
      </c>
      <c r="J21" s="967" t="s">
        <v>1108</v>
      </c>
    </row>
    <row r="22" spans="1:10" ht="16.5" customHeight="1">
      <c r="A22" s="975" t="s">
        <v>1</v>
      </c>
      <c r="B22" s="976" t="s">
        <v>1109</v>
      </c>
      <c r="C22" s="692"/>
      <c r="D22" s="692"/>
      <c r="E22" s="692"/>
      <c r="F22" s="692"/>
      <c r="G22" s="692"/>
      <c r="H22" s="692"/>
      <c r="I22" s="977" t="e">
        <f t="shared" ref="I22:J34" si="3">F22/C22</f>
        <v>#DIV/0!</v>
      </c>
      <c r="J22" s="977" t="e">
        <f t="shared" si="3"/>
        <v>#DIV/0!</v>
      </c>
    </row>
    <row r="23" spans="1:10" ht="16.5" customHeight="1">
      <c r="A23" s="975" t="s">
        <v>2</v>
      </c>
      <c r="B23" s="976" t="s">
        <v>1110</v>
      </c>
      <c r="C23" s="692"/>
      <c r="D23" s="692"/>
      <c r="E23" s="692"/>
      <c r="F23" s="692"/>
      <c r="G23" s="692"/>
      <c r="H23" s="692"/>
      <c r="I23" s="977" t="e">
        <f t="shared" si="3"/>
        <v>#DIV/0!</v>
      </c>
      <c r="J23" s="977" t="e">
        <f t="shared" si="3"/>
        <v>#DIV/0!</v>
      </c>
    </row>
    <row r="24" spans="1:10" ht="16.5" customHeight="1">
      <c r="A24" s="975" t="s">
        <v>4</v>
      </c>
      <c r="B24" s="976" t="s">
        <v>1111</v>
      </c>
      <c r="C24" s="692"/>
      <c r="D24" s="692"/>
      <c r="E24" s="692"/>
      <c r="F24" s="692"/>
      <c r="G24" s="692"/>
      <c r="H24" s="692"/>
      <c r="I24" s="977" t="e">
        <f t="shared" si="3"/>
        <v>#DIV/0!</v>
      </c>
      <c r="J24" s="977" t="e">
        <f t="shared" si="3"/>
        <v>#DIV/0!</v>
      </c>
    </row>
    <row r="25" spans="1:10" ht="16.5" customHeight="1">
      <c r="A25" s="975" t="s">
        <v>8</v>
      </c>
      <c r="B25" s="976" t="s">
        <v>1112</v>
      </c>
      <c r="C25" s="692"/>
      <c r="D25" s="692"/>
      <c r="E25" s="692"/>
      <c r="F25" s="692"/>
      <c r="G25" s="692"/>
      <c r="H25" s="692"/>
      <c r="I25" s="977" t="e">
        <f t="shared" si="3"/>
        <v>#DIV/0!</v>
      </c>
      <c r="J25" s="977" t="e">
        <f t="shared" si="3"/>
        <v>#DIV/0!</v>
      </c>
    </row>
    <row r="26" spans="1:10" ht="16.5" customHeight="1">
      <c r="A26" s="975" t="s">
        <v>291</v>
      </c>
      <c r="B26" s="976" t="s">
        <v>1113</v>
      </c>
      <c r="C26" s="692"/>
      <c r="D26" s="692"/>
      <c r="E26" s="692"/>
      <c r="F26" s="692"/>
      <c r="G26" s="692"/>
      <c r="H26" s="692"/>
      <c r="I26" s="977" t="e">
        <f t="shared" si="3"/>
        <v>#DIV/0!</v>
      </c>
      <c r="J26" s="977" t="e">
        <f t="shared" si="3"/>
        <v>#DIV/0!</v>
      </c>
    </row>
    <row r="27" spans="1:10" ht="16.5" customHeight="1">
      <c r="A27" s="975" t="s">
        <v>292</v>
      </c>
      <c r="B27" s="976" t="s">
        <v>1114</v>
      </c>
      <c r="C27" s="692"/>
      <c r="D27" s="692"/>
      <c r="E27" s="692"/>
      <c r="F27" s="692"/>
      <c r="G27" s="692"/>
      <c r="H27" s="692"/>
      <c r="I27" s="977" t="e">
        <f t="shared" si="3"/>
        <v>#DIV/0!</v>
      </c>
      <c r="J27" s="977" t="e">
        <f t="shared" si="3"/>
        <v>#DIV/0!</v>
      </c>
    </row>
    <row r="28" spans="1:10" ht="16.5" customHeight="1">
      <c r="A28" s="975" t="s">
        <v>339</v>
      </c>
      <c r="B28" s="976" t="s">
        <v>1115</v>
      </c>
      <c r="C28" s="978"/>
      <c r="D28" s="978"/>
      <c r="E28" s="978"/>
      <c r="F28" s="978"/>
      <c r="G28" s="978"/>
      <c r="H28" s="978"/>
      <c r="I28" s="977" t="e">
        <f t="shared" si="3"/>
        <v>#DIV/0!</v>
      </c>
      <c r="J28" s="977" t="e">
        <f t="shared" si="3"/>
        <v>#DIV/0!</v>
      </c>
    </row>
    <row r="29" spans="1:10" ht="16.5" customHeight="1">
      <c r="A29" s="975" t="s">
        <v>340</v>
      </c>
      <c r="B29" s="969" t="s">
        <v>1098</v>
      </c>
      <c r="C29" s="692"/>
      <c r="D29" s="692"/>
      <c r="E29" s="692"/>
      <c r="F29" s="692"/>
      <c r="G29" s="692"/>
      <c r="H29" s="692"/>
      <c r="I29" s="977" t="e">
        <f t="shared" si="3"/>
        <v>#DIV/0!</v>
      </c>
      <c r="J29" s="977" t="e">
        <f t="shared" si="3"/>
        <v>#DIV/0!</v>
      </c>
    </row>
    <row r="30" spans="1:10" ht="16.5" customHeight="1">
      <c r="A30" s="975" t="s">
        <v>477</v>
      </c>
      <c r="B30" s="969" t="s">
        <v>1099</v>
      </c>
      <c r="C30" s="692"/>
      <c r="D30" s="692"/>
      <c r="E30" s="692"/>
      <c r="F30" s="692"/>
      <c r="G30" s="692"/>
      <c r="H30" s="692"/>
      <c r="I30" s="977" t="e">
        <f t="shared" si="3"/>
        <v>#DIV/0!</v>
      </c>
      <c r="J30" s="977" t="e">
        <f t="shared" si="3"/>
        <v>#DIV/0!</v>
      </c>
    </row>
    <row r="31" spans="1:10" ht="16.5" customHeight="1">
      <c r="A31" s="975" t="s">
        <v>483</v>
      </c>
      <c r="B31" s="969" t="s">
        <v>1095</v>
      </c>
      <c r="C31" s="692"/>
      <c r="D31" s="692"/>
      <c r="E31" s="692"/>
      <c r="F31" s="692"/>
      <c r="G31" s="692"/>
      <c r="H31" s="692"/>
      <c r="I31" s="977" t="e">
        <f t="shared" si="3"/>
        <v>#DIV/0!</v>
      </c>
      <c r="J31" s="977" t="e">
        <f t="shared" si="3"/>
        <v>#DIV/0!</v>
      </c>
    </row>
    <row r="32" spans="1:10" ht="16.5" customHeight="1">
      <c r="A32" s="975" t="s">
        <v>491</v>
      </c>
      <c r="B32" s="969" t="s">
        <v>1116</v>
      </c>
      <c r="C32" s="692"/>
      <c r="D32" s="692"/>
      <c r="E32" s="692"/>
      <c r="F32" s="692"/>
      <c r="G32" s="692"/>
      <c r="H32" s="692"/>
      <c r="I32" s="977" t="e">
        <f>F32/C32</f>
        <v>#DIV/0!</v>
      </c>
      <c r="J32" s="977" t="e">
        <f>G32/D32</f>
        <v>#DIV/0!</v>
      </c>
    </row>
    <row r="33" spans="1:10" ht="16.5" customHeight="1">
      <c r="A33" s="975" t="s">
        <v>781</v>
      </c>
      <c r="B33" s="969" t="s">
        <v>1117</v>
      </c>
      <c r="C33" s="692"/>
      <c r="D33" s="692"/>
      <c r="E33" s="692"/>
      <c r="F33" s="692"/>
      <c r="G33" s="692"/>
      <c r="H33" s="692"/>
      <c r="I33" s="977" t="e">
        <f>F33/C33</f>
        <v>#DIV/0!</v>
      </c>
      <c r="J33" s="977" t="e">
        <f>G33/D33</f>
        <v>#DIV/0!</v>
      </c>
    </row>
    <row r="34" spans="1:10">
      <c r="A34" s="975"/>
      <c r="B34" s="973" t="s">
        <v>27</v>
      </c>
      <c r="C34" s="978">
        <f t="shared" ref="C34:H34" si="4">SUM(C22:C33)</f>
        <v>0</v>
      </c>
      <c r="D34" s="978">
        <f t="shared" si="4"/>
        <v>0</v>
      </c>
      <c r="E34" s="978">
        <f t="shared" si="4"/>
        <v>0</v>
      </c>
      <c r="F34" s="978">
        <f t="shared" si="4"/>
        <v>0</v>
      </c>
      <c r="G34" s="978">
        <f t="shared" si="4"/>
        <v>0</v>
      </c>
      <c r="H34" s="978">
        <f t="shared" si="4"/>
        <v>0</v>
      </c>
      <c r="I34" s="977" t="e">
        <f t="shared" si="3"/>
        <v>#DIV/0!</v>
      </c>
      <c r="J34" s="977" t="e">
        <f t="shared" si="3"/>
        <v>#DIV/0!</v>
      </c>
    </row>
    <row r="35" spans="1:10" ht="18.75" customHeight="1">
      <c r="A35" s="1578" t="s">
        <v>285</v>
      </c>
      <c r="B35" s="1566" t="s">
        <v>1066</v>
      </c>
      <c r="C35" s="1444" t="s">
        <v>1118</v>
      </c>
      <c r="D35" s="1444"/>
      <c r="E35" s="1585" t="s">
        <v>1119</v>
      </c>
      <c r="F35" s="1585" t="s">
        <v>1120</v>
      </c>
      <c r="G35" s="1585"/>
      <c r="H35" s="1585"/>
      <c r="I35" s="1580" t="s">
        <v>1121</v>
      </c>
      <c r="J35" s="1580"/>
    </row>
    <row r="36" spans="1:10" ht="18.75" customHeight="1">
      <c r="A36" s="1578"/>
      <c r="B36" s="1566"/>
      <c r="C36" s="699" t="s">
        <v>1122</v>
      </c>
      <c r="D36" s="980" t="s">
        <v>1123</v>
      </c>
      <c r="E36" s="1585"/>
      <c r="F36" s="699" t="s">
        <v>1122</v>
      </c>
      <c r="G36" s="981" t="s">
        <v>1123</v>
      </c>
      <c r="H36" s="982" t="s">
        <v>1124</v>
      </c>
      <c r="I36" s="1580"/>
      <c r="J36" s="1580"/>
    </row>
    <row r="37" spans="1:10" ht="16.5" customHeight="1">
      <c r="A37" s="983" t="s">
        <v>1</v>
      </c>
      <c r="B37" s="984" t="s">
        <v>1125</v>
      </c>
      <c r="C37" s="985"/>
      <c r="D37" s="985"/>
      <c r="E37" s="985"/>
      <c r="F37" s="985"/>
      <c r="G37" s="985"/>
      <c r="H37" s="985"/>
      <c r="I37" s="985"/>
      <c r="J37" s="986"/>
    </row>
    <row r="38" spans="1:10" ht="15.75" customHeight="1">
      <c r="A38" s="983" t="s">
        <v>2</v>
      </c>
      <c r="B38" s="984" t="s">
        <v>1126</v>
      </c>
      <c r="C38" s="985"/>
      <c r="D38" s="985"/>
      <c r="E38" s="985"/>
      <c r="F38" s="985"/>
      <c r="G38" s="985"/>
      <c r="H38" s="985"/>
      <c r="I38" s="985"/>
      <c r="J38" s="986"/>
    </row>
    <row r="39" spans="1:10">
      <c r="A39" s="973"/>
      <c r="B39" s="973" t="s">
        <v>27</v>
      </c>
      <c r="C39" s="970">
        <f t="shared" ref="C39:I39" si="5">C37+C38</f>
        <v>0</v>
      </c>
      <c r="D39" s="970">
        <f t="shared" si="5"/>
        <v>0</v>
      </c>
      <c r="E39" s="970">
        <f t="shared" si="5"/>
        <v>0</v>
      </c>
      <c r="F39" s="970">
        <f t="shared" si="5"/>
        <v>0</v>
      </c>
      <c r="G39" s="970">
        <f t="shared" si="5"/>
        <v>0</v>
      </c>
      <c r="H39" s="970">
        <f t="shared" si="5"/>
        <v>0</v>
      </c>
      <c r="I39" s="970">
        <f t="shared" si="5"/>
        <v>0</v>
      </c>
      <c r="J39" s="978"/>
    </row>
    <row r="40" spans="1:10" ht="15.75" customHeight="1">
      <c r="A40" s="1578" t="s">
        <v>286</v>
      </c>
      <c r="B40" s="1581" t="s">
        <v>1127</v>
      </c>
      <c r="C40" s="1582" t="s">
        <v>1128</v>
      </c>
      <c r="D40" s="1582"/>
      <c r="E40" s="1582"/>
      <c r="F40" s="1583" t="s">
        <v>1129</v>
      </c>
      <c r="G40" s="1583"/>
      <c r="H40" s="1583"/>
      <c r="I40" s="1584"/>
      <c r="J40" s="1584"/>
    </row>
    <row r="41" spans="1:10" ht="25.5" customHeight="1">
      <c r="A41" s="1578"/>
      <c r="B41" s="1581"/>
      <c r="C41" s="987" t="s">
        <v>1130</v>
      </c>
      <c r="D41" s="988" t="s">
        <v>1131</v>
      </c>
      <c r="E41" s="988" t="s">
        <v>1132</v>
      </c>
      <c r="F41" s="987" t="s">
        <v>1130</v>
      </c>
      <c r="G41" s="988" t="s">
        <v>1131</v>
      </c>
      <c r="H41" s="988" t="s">
        <v>1132</v>
      </c>
      <c r="I41" s="1584"/>
      <c r="J41" s="1584"/>
    </row>
    <row r="42" spans="1:10" ht="15" customHeight="1">
      <c r="A42" s="989" t="s">
        <v>1</v>
      </c>
      <c r="B42" s="969" t="s">
        <v>1094</v>
      </c>
      <c r="C42" s="694"/>
      <c r="D42" s="694"/>
      <c r="E42" s="694"/>
      <c r="F42" s="694"/>
      <c r="G42" s="694"/>
      <c r="H42" s="694"/>
      <c r="I42" s="692"/>
      <c r="J42" s="692"/>
    </row>
    <row r="43" spans="1:10" ht="15" customHeight="1">
      <c r="A43" s="989" t="s">
        <v>2</v>
      </c>
      <c r="B43" s="969" t="s">
        <v>1096</v>
      </c>
      <c r="C43" s="694"/>
      <c r="D43" s="694"/>
      <c r="E43" s="694"/>
      <c r="F43" s="694"/>
      <c r="G43" s="694"/>
      <c r="H43" s="694"/>
      <c r="I43" s="692"/>
      <c r="J43" s="692"/>
    </row>
    <row r="44" spans="1:10" ht="15" customHeight="1">
      <c r="A44" s="990" t="s">
        <v>4</v>
      </c>
      <c r="B44" s="984" t="s">
        <v>1097</v>
      </c>
      <c r="C44" s="694"/>
      <c r="D44" s="694"/>
      <c r="E44" s="694"/>
      <c r="F44" s="694"/>
      <c r="G44" s="694"/>
      <c r="H44" s="694"/>
      <c r="I44" s="692"/>
      <c r="J44" s="692"/>
    </row>
    <row r="45" spans="1:10" ht="15" customHeight="1">
      <c r="A45" s="990" t="s">
        <v>8</v>
      </c>
      <c r="B45" s="984" t="s">
        <v>1125</v>
      </c>
      <c r="C45" s="694"/>
      <c r="D45" s="694"/>
      <c r="E45" s="694"/>
      <c r="F45" s="694"/>
      <c r="G45" s="694"/>
      <c r="H45" s="694"/>
      <c r="I45" s="692"/>
      <c r="J45" s="692"/>
    </row>
    <row r="46" spans="1:10" ht="15" customHeight="1">
      <c r="A46" s="990" t="s">
        <v>291</v>
      </c>
      <c r="B46" s="984" t="s">
        <v>1126</v>
      </c>
      <c r="C46" s="694"/>
      <c r="D46" s="694"/>
      <c r="E46" s="694"/>
      <c r="F46" s="694"/>
      <c r="G46" s="694"/>
      <c r="H46" s="694"/>
      <c r="I46" s="692"/>
      <c r="J46" s="692"/>
    </row>
    <row r="47" spans="1:10" ht="15" customHeight="1">
      <c r="A47" s="990" t="s">
        <v>292</v>
      </c>
      <c r="B47" s="984" t="s">
        <v>1109</v>
      </c>
      <c r="C47" s="694"/>
      <c r="D47" s="694"/>
      <c r="E47" s="694"/>
      <c r="F47" s="694"/>
      <c r="G47" s="694"/>
      <c r="H47" s="694"/>
      <c r="I47" s="692"/>
      <c r="J47" s="692"/>
    </row>
    <row r="48" spans="1:10" ht="15" customHeight="1">
      <c r="A48" s="991" t="s">
        <v>339</v>
      </c>
      <c r="B48" s="976" t="s">
        <v>1110</v>
      </c>
      <c r="C48" s="694"/>
      <c r="D48" s="694"/>
      <c r="E48" s="694"/>
      <c r="F48" s="694"/>
      <c r="G48" s="694"/>
      <c r="H48" s="694"/>
      <c r="I48" s="692"/>
      <c r="J48" s="692"/>
    </row>
    <row r="49" spans="1:14" ht="15" customHeight="1">
      <c r="A49" s="992" t="s">
        <v>340</v>
      </c>
      <c r="B49" s="976" t="s">
        <v>1111</v>
      </c>
      <c r="C49" s="694"/>
      <c r="D49" s="694"/>
      <c r="E49" s="694"/>
      <c r="F49" s="694"/>
      <c r="G49" s="694"/>
      <c r="H49" s="694"/>
      <c r="I49" s="692"/>
      <c r="J49" s="692"/>
    </row>
    <row r="50" spans="1:14" ht="15" customHeight="1">
      <c r="A50" s="992" t="s">
        <v>477</v>
      </c>
      <c r="B50" s="976" t="s">
        <v>1112</v>
      </c>
      <c r="C50" s="694"/>
      <c r="D50" s="694"/>
      <c r="E50" s="694"/>
      <c r="F50" s="694"/>
      <c r="G50" s="694"/>
      <c r="H50" s="694"/>
      <c r="I50" s="692"/>
      <c r="J50" s="692"/>
    </row>
    <row r="51" spans="1:14" ht="15" customHeight="1">
      <c r="A51" s="992" t="s">
        <v>483</v>
      </c>
      <c r="B51" s="976" t="s">
        <v>1113</v>
      </c>
      <c r="C51" s="694"/>
      <c r="D51" s="694"/>
      <c r="E51" s="694"/>
      <c r="F51" s="694"/>
      <c r="G51" s="694"/>
      <c r="H51" s="694"/>
      <c r="I51" s="692"/>
      <c r="J51" s="692"/>
    </row>
    <row r="52" spans="1:14" ht="15" customHeight="1">
      <c r="A52" s="992" t="s">
        <v>491</v>
      </c>
      <c r="B52" s="976" t="s">
        <v>1114</v>
      </c>
      <c r="C52" s="694"/>
      <c r="D52" s="694"/>
      <c r="E52" s="694"/>
      <c r="F52" s="694"/>
      <c r="G52" s="694"/>
      <c r="H52" s="694"/>
      <c r="I52" s="692"/>
      <c r="J52" s="692"/>
    </row>
    <row r="53" spans="1:14" ht="15" customHeight="1">
      <c r="A53" s="989" t="s">
        <v>781</v>
      </c>
      <c r="B53" s="976" t="s">
        <v>1115</v>
      </c>
      <c r="C53" s="694"/>
      <c r="D53" s="694"/>
      <c r="E53" s="694"/>
      <c r="F53" s="694"/>
      <c r="G53" s="694"/>
      <c r="H53" s="694"/>
      <c r="I53" s="692"/>
      <c r="J53" s="692"/>
    </row>
    <row r="54" spans="1:14" ht="15" customHeight="1">
      <c r="A54" s="989" t="s">
        <v>782</v>
      </c>
      <c r="B54" s="969" t="s">
        <v>1098</v>
      </c>
      <c r="C54" s="694"/>
      <c r="D54" s="694"/>
      <c r="E54" s="694"/>
      <c r="F54" s="694"/>
      <c r="G54" s="694"/>
      <c r="H54" s="694"/>
      <c r="I54" s="692"/>
      <c r="J54" s="692"/>
    </row>
    <row r="55" spans="1:14" ht="15" customHeight="1">
      <c r="A55" s="989" t="s">
        <v>783</v>
      </c>
      <c r="B55" s="969" t="s">
        <v>1099</v>
      </c>
      <c r="C55" s="694"/>
      <c r="D55" s="694"/>
      <c r="E55" s="694"/>
      <c r="F55" s="694"/>
      <c r="G55" s="694"/>
      <c r="H55" s="694"/>
      <c r="I55" s="692"/>
      <c r="J55" s="692"/>
    </row>
    <row r="56" spans="1:14" ht="15" customHeight="1">
      <c r="A56" s="989" t="s">
        <v>784</v>
      </c>
      <c r="B56" s="969" t="s">
        <v>1095</v>
      </c>
      <c r="C56" s="694"/>
      <c r="D56" s="694"/>
      <c r="E56" s="694"/>
      <c r="F56" s="694"/>
      <c r="G56" s="694"/>
      <c r="H56" s="694"/>
      <c r="I56" s="692"/>
      <c r="J56" s="692"/>
    </row>
    <row r="57" spans="1:14" ht="15" customHeight="1">
      <c r="A57" s="975" t="s">
        <v>785</v>
      </c>
      <c r="B57" s="969" t="s">
        <v>1116</v>
      </c>
      <c r="C57" s="694"/>
      <c r="D57" s="694"/>
      <c r="E57" s="694"/>
      <c r="F57" s="694"/>
      <c r="G57" s="694"/>
      <c r="H57" s="694"/>
      <c r="I57" s="692"/>
      <c r="J57" s="692"/>
    </row>
    <row r="58" spans="1:14" ht="15" customHeight="1">
      <c r="A58" s="975" t="s">
        <v>786</v>
      </c>
      <c r="B58" s="969" t="s">
        <v>1117</v>
      </c>
      <c r="C58" s="694"/>
      <c r="D58" s="694"/>
      <c r="E58" s="694"/>
      <c r="F58" s="694"/>
      <c r="G58" s="694"/>
      <c r="H58" s="694"/>
      <c r="I58" s="692"/>
      <c r="J58" s="692"/>
    </row>
    <row r="59" spans="1:14" ht="17.25" customHeight="1">
      <c r="A59" s="973"/>
      <c r="B59" s="973" t="s">
        <v>27</v>
      </c>
      <c r="C59" s="970">
        <f t="shared" ref="C59:H59" si="6">SUM(C42:C58)</f>
        <v>0</v>
      </c>
      <c r="D59" s="970">
        <f t="shared" si="6"/>
        <v>0</v>
      </c>
      <c r="E59" s="970">
        <f t="shared" si="6"/>
        <v>0</v>
      </c>
      <c r="F59" s="970">
        <f t="shared" si="6"/>
        <v>0</v>
      </c>
      <c r="G59" s="970">
        <f t="shared" si="6"/>
        <v>0</v>
      </c>
      <c r="H59" s="970">
        <f t="shared" si="6"/>
        <v>0</v>
      </c>
      <c r="I59" s="970"/>
      <c r="J59" s="970"/>
    </row>
    <row r="60" spans="1:14" ht="42" customHeight="1">
      <c r="A60" s="974" t="s">
        <v>815</v>
      </c>
      <c r="B60" s="965" t="s">
        <v>1133</v>
      </c>
      <c r="C60" s="990" t="s">
        <v>1134</v>
      </c>
      <c r="D60" s="699" t="s">
        <v>1135</v>
      </c>
      <c r="E60" s="979" t="s">
        <v>1060</v>
      </c>
      <c r="F60" s="966" t="s">
        <v>1136</v>
      </c>
      <c r="G60" s="990" t="s">
        <v>1137</v>
      </c>
      <c r="H60" s="966" t="s">
        <v>1138</v>
      </c>
      <c r="I60" s="967" t="s">
        <v>1139</v>
      </c>
      <c r="J60" s="990" t="s">
        <v>1140</v>
      </c>
      <c r="N60" s="993"/>
    </row>
    <row r="61" spans="1:14" ht="17.25" customHeight="1">
      <c r="A61" s="983" t="s">
        <v>1</v>
      </c>
      <c r="B61" s="984" t="s">
        <v>1125</v>
      </c>
      <c r="C61" s="985"/>
      <c r="D61" s="985"/>
      <c r="E61" s="985"/>
      <c r="F61" s="985"/>
      <c r="G61" s="985"/>
      <c r="H61" s="985"/>
      <c r="I61" s="994" t="e">
        <f t="shared" ref="I61:I74" si="7">D61/C61</f>
        <v>#DIV/0!</v>
      </c>
      <c r="J61" s="994" t="e">
        <f t="shared" ref="J61:J74" si="8">(H61+F61)/(E61+G61)</f>
        <v>#DIV/0!</v>
      </c>
    </row>
    <row r="62" spans="1:14" ht="17.25" customHeight="1">
      <c r="A62" s="983" t="s">
        <v>2</v>
      </c>
      <c r="B62" s="984" t="s">
        <v>1126</v>
      </c>
      <c r="C62" s="985"/>
      <c r="D62" s="985"/>
      <c r="E62" s="985"/>
      <c r="F62" s="985"/>
      <c r="G62" s="985"/>
      <c r="H62" s="985"/>
      <c r="I62" s="994" t="e">
        <f t="shared" si="7"/>
        <v>#DIV/0!</v>
      </c>
      <c r="J62" s="994" t="e">
        <f t="shared" si="8"/>
        <v>#DIV/0!</v>
      </c>
    </row>
    <row r="63" spans="1:14" ht="17.25" customHeight="1">
      <c r="A63" s="983" t="s">
        <v>4</v>
      </c>
      <c r="B63" s="984" t="s">
        <v>1109</v>
      </c>
      <c r="C63" s="985"/>
      <c r="D63" s="985"/>
      <c r="E63" s="985"/>
      <c r="F63" s="985"/>
      <c r="G63" s="985"/>
      <c r="H63" s="985"/>
      <c r="I63" s="994" t="e">
        <f t="shared" si="7"/>
        <v>#DIV/0!</v>
      </c>
      <c r="J63" s="994" t="e">
        <f t="shared" si="8"/>
        <v>#DIV/0!</v>
      </c>
    </row>
    <row r="64" spans="1:14" ht="17.25" customHeight="1">
      <c r="A64" s="983" t="s">
        <v>8</v>
      </c>
      <c r="B64" s="976" t="s">
        <v>1110</v>
      </c>
      <c r="C64" s="985"/>
      <c r="D64" s="985"/>
      <c r="E64" s="985"/>
      <c r="F64" s="985"/>
      <c r="G64" s="985"/>
      <c r="H64" s="985"/>
      <c r="I64" s="994" t="e">
        <f t="shared" si="7"/>
        <v>#DIV/0!</v>
      </c>
      <c r="J64" s="994" t="e">
        <f t="shared" si="8"/>
        <v>#DIV/0!</v>
      </c>
    </row>
    <row r="65" spans="1:14" ht="16.5" customHeight="1">
      <c r="A65" s="983" t="s">
        <v>291</v>
      </c>
      <c r="B65" s="976" t="s">
        <v>1111</v>
      </c>
      <c r="C65" s="985"/>
      <c r="D65" s="985"/>
      <c r="E65" s="985"/>
      <c r="F65" s="985"/>
      <c r="G65" s="985"/>
      <c r="H65" s="985"/>
      <c r="I65" s="994" t="e">
        <f t="shared" si="7"/>
        <v>#DIV/0!</v>
      </c>
      <c r="J65" s="994" t="e">
        <f t="shared" si="8"/>
        <v>#DIV/0!</v>
      </c>
    </row>
    <row r="66" spans="1:14" ht="16.5" customHeight="1">
      <c r="A66" s="983" t="s">
        <v>292</v>
      </c>
      <c r="B66" s="976" t="s">
        <v>1112</v>
      </c>
      <c r="C66" s="985"/>
      <c r="D66" s="985"/>
      <c r="E66" s="985"/>
      <c r="F66" s="985"/>
      <c r="G66" s="985"/>
      <c r="H66" s="985"/>
      <c r="I66" s="994" t="e">
        <f t="shared" si="7"/>
        <v>#DIV/0!</v>
      </c>
      <c r="J66" s="994" t="e">
        <f t="shared" si="8"/>
        <v>#DIV/0!</v>
      </c>
    </row>
    <row r="67" spans="1:14" ht="16.5" customHeight="1">
      <c r="A67" s="983" t="s">
        <v>339</v>
      </c>
      <c r="B67" s="976" t="s">
        <v>1113</v>
      </c>
      <c r="C67" s="985"/>
      <c r="D67" s="985"/>
      <c r="E67" s="985"/>
      <c r="F67" s="985"/>
      <c r="G67" s="985"/>
      <c r="H67" s="985"/>
      <c r="I67" s="994" t="e">
        <f t="shared" si="7"/>
        <v>#DIV/0!</v>
      </c>
      <c r="J67" s="994" t="e">
        <f t="shared" si="8"/>
        <v>#DIV/0!</v>
      </c>
    </row>
    <row r="68" spans="1:14" ht="16.5" customHeight="1">
      <c r="A68" s="992" t="s">
        <v>340</v>
      </c>
      <c r="B68" s="976" t="s">
        <v>1114</v>
      </c>
      <c r="C68" s="995"/>
      <c r="D68" s="995"/>
      <c r="E68" s="995"/>
      <c r="F68" s="995"/>
      <c r="G68" s="995"/>
      <c r="H68" s="995"/>
      <c r="I68" s="996" t="e">
        <f t="shared" si="7"/>
        <v>#DIV/0!</v>
      </c>
      <c r="J68" s="996" t="e">
        <f t="shared" si="8"/>
        <v>#DIV/0!</v>
      </c>
    </row>
    <row r="69" spans="1:14" ht="16.5" customHeight="1">
      <c r="A69" s="989" t="s">
        <v>477</v>
      </c>
      <c r="B69" s="976" t="s">
        <v>1115</v>
      </c>
      <c r="C69" s="997"/>
      <c r="D69" s="997"/>
      <c r="E69" s="997"/>
      <c r="F69" s="997"/>
      <c r="G69" s="997"/>
      <c r="H69" s="997"/>
      <c r="I69" s="998" t="e">
        <f t="shared" si="7"/>
        <v>#DIV/0!</v>
      </c>
      <c r="J69" s="998" t="e">
        <f t="shared" si="8"/>
        <v>#DIV/0!</v>
      </c>
    </row>
    <row r="70" spans="1:14" ht="16.5" customHeight="1">
      <c r="A70" s="992" t="s">
        <v>483</v>
      </c>
      <c r="B70" s="969" t="s">
        <v>1098</v>
      </c>
      <c r="C70" s="995"/>
      <c r="D70" s="995"/>
      <c r="E70" s="995"/>
      <c r="F70" s="995"/>
      <c r="G70" s="995"/>
      <c r="H70" s="995"/>
      <c r="I70" s="996" t="e">
        <f t="shared" si="7"/>
        <v>#DIV/0!</v>
      </c>
      <c r="J70" s="996" t="e">
        <f t="shared" si="8"/>
        <v>#DIV/0!</v>
      </c>
    </row>
    <row r="71" spans="1:14" ht="16.5" customHeight="1">
      <c r="A71" s="992" t="s">
        <v>491</v>
      </c>
      <c r="B71" s="969" t="s">
        <v>1099</v>
      </c>
      <c r="C71" s="995"/>
      <c r="D71" s="995"/>
      <c r="E71" s="995"/>
      <c r="F71" s="995"/>
      <c r="G71" s="995"/>
      <c r="H71" s="995"/>
      <c r="I71" s="996" t="e">
        <f t="shared" si="7"/>
        <v>#DIV/0!</v>
      </c>
      <c r="J71" s="996" t="e">
        <f t="shared" si="8"/>
        <v>#DIV/0!</v>
      </c>
    </row>
    <row r="72" spans="1:14" ht="16.5" customHeight="1">
      <c r="A72" s="992" t="s">
        <v>781</v>
      </c>
      <c r="B72" s="969" t="s">
        <v>1095</v>
      </c>
      <c r="C72" s="995"/>
      <c r="D72" s="995"/>
      <c r="E72" s="995"/>
      <c r="F72" s="995"/>
      <c r="G72" s="995"/>
      <c r="H72" s="995"/>
      <c r="I72" s="996" t="e">
        <f t="shared" si="7"/>
        <v>#DIV/0!</v>
      </c>
      <c r="J72" s="996" t="e">
        <f t="shared" si="8"/>
        <v>#DIV/0!</v>
      </c>
    </row>
    <row r="73" spans="1:14" ht="16.5" customHeight="1">
      <c r="A73" s="992" t="s">
        <v>782</v>
      </c>
      <c r="B73" s="969" t="s">
        <v>1117</v>
      </c>
      <c r="C73" s="995"/>
      <c r="D73" s="995"/>
      <c r="E73" s="995"/>
      <c r="F73" s="995"/>
      <c r="G73" s="995"/>
      <c r="H73" s="995"/>
      <c r="I73" s="996" t="e">
        <f t="shared" si="7"/>
        <v>#DIV/0!</v>
      </c>
      <c r="J73" s="996" t="e">
        <f t="shared" si="8"/>
        <v>#DIV/0!</v>
      </c>
    </row>
    <row r="74" spans="1:14" ht="16.5" customHeight="1">
      <c r="A74" s="999"/>
      <c r="B74" s="973" t="s">
        <v>27</v>
      </c>
      <c r="C74" s="1000">
        <f t="shared" ref="C74:H74" si="9">SUM(C61:C73)</f>
        <v>0</v>
      </c>
      <c r="D74" s="1000">
        <f t="shared" si="9"/>
        <v>0</v>
      </c>
      <c r="E74" s="1000">
        <f t="shared" si="9"/>
        <v>0</v>
      </c>
      <c r="F74" s="1000">
        <f t="shared" si="9"/>
        <v>0</v>
      </c>
      <c r="G74" s="1000">
        <f t="shared" si="9"/>
        <v>0</v>
      </c>
      <c r="H74" s="1000">
        <f t="shared" si="9"/>
        <v>0</v>
      </c>
      <c r="I74" s="977" t="e">
        <f t="shared" si="7"/>
        <v>#DIV/0!</v>
      </c>
      <c r="J74" s="977" t="e">
        <f t="shared" si="8"/>
        <v>#DIV/0!</v>
      </c>
    </row>
    <row r="75" spans="1:14" ht="15" customHeight="1">
      <c r="A75" s="1578" t="s">
        <v>819</v>
      </c>
      <c r="B75" s="1579" t="s">
        <v>1141</v>
      </c>
      <c r="C75" s="1575" t="s">
        <v>1142</v>
      </c>
      <c r="D75" s="1575" t="s">
        <v>1143</v>
      </c>
      <c r="E75" s="1575" t="s">
        <v>1144</v>
      </c>
      <c r="F75" s="1575"/>
      <c r="G75" s="1575"/>
      <c r="H75" s="1576"/>
      <c r="I75" s="1577" t="s">
        <v>1145</v>
      </c>
      <c r="J75" s="1576" t="s">
        <v>1146</v>
      </c>
    </row>
    <row r="76" spans="1:14">
      <c r="A76" s="1578"/>
      <c r="B76" s="1579"/>
      <c r="C76" s="1575"/>
      <c r="D76" s="1575"/>
      <c r="E76" s="1575"/>
      <c r="F76" s="1575"/>
      <c r="G76" s="1575"/>
      <c r="H76" s="1576"/>
      <c r="I76" s="1577"/>
      <c r="J76" s="1576"/>
    </row>
    <row r="77" spans="1:14" ht="22.5" customHeight="1">
      <c r="A77" s="1578"/>
      <c r="B77" s="1579"/>
      <c r="C77" s="1575"/>
      <c r="D77" s="1575"/>
      <c r="E77" s="1575"/>
      <c r="F77" s="1575"/>
      <c r="G77" s="1575"/>
      <c r="H77" s="1576"/>
      <c r="I77" s="1577"/>
      <c r="J77" s="1576"/>
      <c r="N77" s="993"/>
    </row>
    <row r="78" spans="1:14">
      <c r="A78" s="1001" t="s">
        <v>1</v>
      </c>
      <c r="B78" s="969" t="s">
        <v>1098</v>
      </c>
      <c r="C78" s="978"/>
      <c r="D78" s="978"/>
      <c r="E78" s="978"/>
      <c r="F78" s="1002"/>
      <c r="G78" s="1002"/>
      <c r="H78" s="999"/>
      <c r="I78" s="977" t="e">
        <f>E78/(C78*365)%</f>
        <v>#DIV/0!</v>
      </c>
      <c r="J78" s="977" t="e">
        <f>E78/D78</f>
        <v>#DIV/0!</v>
      </c>
    </row>
    <row r="79" spans="1:14">
      <c r="A79" s="1001" t="s">
        <v>2</v>
      </c>
      <c r="B79" s="969" t="s">
        <v>1099</v>
      </c>
      <c r="C79" s="978"/>
      <c r="D79" s="978"/>
      <c r="E79" s="978"/>
      <c r="F79" s="1002"/>
      <c r="G79" s="1002"/>
      <c r="H79" s="999"/>
      <c r="I79" s="977" t="e">
        <f>E79/(C79*365)%</f>
        <v>#DIV/0!</v>
      </c>
      <c r="J79" s="977" t="e">
        <f>E79/D79</f>
        <v>#DIV/0!</v>
      </c>
    </row>
    <row r="80" spans="1:14" ht="18.75" customHeight="1">
      <c r="A80" s="999"/>
      <c r="B80" s="973" t="s">
        <v>27</v>
      </c>
      <c r="C80" s="978">
        <f>C78+C79</f>
        <v>0</v>
      </c>
      <c r="D80" s="978">
        <f>D78+D79</f>
        <v>0</v>
      </c>
      <c r="E80" s="978">
        <f>E78+E79</f>
        <v>0</v>
      </c>
      <c r="F80" s="1002"/>
      <c r="G80" s="1002"/>
      <c r="H80" s="1002"/>
      <c r="I80" s="977" t="e">
        <f>E80/(C80*365)%</f>
        <v>#DIV/0!</v>
      </c>
      <c r="J80" s="977" t="e">
        <f>E80/D80</f>
        <v>#DIV/0!</v>
      </c>
    </row>
    <row r="81" spans="1:10" ht="15" customHeight="1">
      <c r="A81" s="1578" t="s">
        <v>825</v>
      </c>
      <c r="B81" s="1579" t="s">
        <v>1147</v>
      </c>
      <c r="C81" s="1575" t="s">
        <v>1148</v>
      </c>
      <c r="D81" s="1575" t="s">
        <v>1149</v>
      </c>
      <c r="E81" s="1575" t="s">
        <v>1150</v>
      </c>
      <c r="F81" s="1575" t="s">
        <v>1151</v>
      </c>
      <c r="G81" s="1575"/>
      <c r="H81" s="1575"/>
      <c r="I81" s="1575" t="s">
        <v>1152</v>
      </c>
      <c r="J81" s="1575" t="s">
        <v>1153</v>
      </c>
    </row>
    <row r="82" spans="1:10">
      <c r="A82" s="1578"/>
      <c r="B82" s="1579"/>
      <c r="C82" s="1575"/>
      <c r="D82" s="1575"/>
      <c r="E82" s="1575"/>
      <c r="F82" s="1575"/>
      <c r="G82" s="1575"/>
      <c r="H82" s="1575"/>
      <c r="I82" s="1575"/>
      <c r="J82" s="1575"/>
    </row>
    <row r="83" spans="1:10" ht="20.25" customHeight="1">
      <c r="A83" s="1578"/>
      <c r="B83" s="1579"/>
      <c r="C83" s="1575"/>
      <c r="D83" s="1575"/>
      <c r="E83" s="1575"/>
      <c r="F83" s="1575"/>
      <c r="G83" s="1575"/>
      <c r="H83" s="1575"/>
      <c r="I83" s="1575"/>
      <c r="J83" s="1575"/>
    </row>
    <row r="84" spans="1:10" ht="15.75" customHeight="1">
      <c r="A84" s="1001" t="s">
        <v>1</v>
      </c>
      <c r="B84" s="969" t="s">
        <v>1098</v>
      </c>
      <c r="C84" s="978"/>
      <c r="D84" s="978"/>
      <c r="E84" s="978"/>
      <c r="F84" s="978"/>
      <c r="G84" s="1002"/>
      <c r="H84" s="1002"/>
      <c r="I84" s="971" t="e">
        <f>D84/(C84*365)%</f>
        <v>#DIV/0!</v>
      </c>
      <c r="J84" s="971" t="e">
        <f>(D84+F84)/(C84*365)%</f>
        <v>#DIV/0!</v>
      </c>
    </row>
    <row r="85" spans="1:10" ht="15.75" customHeight="1">
      <c r="A85" s="1001" t="s">
        <v>2</v>
      </c>
      <c r="B85" s="969" t="s">
        <v>1099</v>
      </c>
      <c r="C85" s="978"/>
      <c r="D85" s="978"/>
      <c r="E85" s="978"/>
      <c r="F85" s="978"/>
      <c r="G85" s="1002"/>
      <c r="H85" s="1002"/>
      <c r="I85" s="971" t="e">
        <f>D85/(C85*365)%</f>
        <v>#DIV/0!</v>
      </c>
      <c r="J85" s="971" t="e">
        <f>(D85+F85)/(C85*365)%</f>
        <v>#DIV/0!</v>
      </c>
    </row>
    <row r="86" spans="1:10" ht="17.25" customHeight="1">
      <c r="A86" s="999"/>
      <c r="B86" s="973" t="s">
        <v>27</v>
      </c>
      <c r="C86" s="978">
        <f>C84+C85</f>
        <v>0</v>
      </c>
      <c r="D86" s="978">
        <f>D84+D85</f>
        <v>0</v>
      </c>
      <c r="E86" s="978">
        <f>E84+E85</f>
        <v>0</v>
      </c>
      <c r="F86" s="978">
        <f>F84+F85</f>
        <v>0</v>
      </c>
      <c r="G86" s="978"/>
      <c r="H86" s="978"/>
      <c r="I86" s="971" t="e">
        <f>D86/(C86*365)%</f>
        <v>#DIV/0!</v>
      </c>
      <c r="J86" s="971" t="e">
        <f>(D86+F86)/(C86*365)%</f>
        <v>#DIV/0!</v>
      </c>
    </row>
    <row r="87" spans="1:10" ht="6.75" customHeight="1">
      <c r="C87" s="1003"/>
      <c r="D87" s="1003"/>
      <c r="E87" s="1003"/>
      <c r="F87" s="1003"/>
      <c r="G87" s="1003"/>
    </row>
    <row r="88" spans="1:10" ht="18" customHeight="1">
      <c r="A88" s="705" t="s">
        <v>159</v>
      </c>
      <c r="B88" s="1425" t="s">
        <v>827</v>
      </c>
      <c r="C88" s="1425"/>
      <c r="D88" s="1425"/>
      <c r="E88" s="1425"/>
      <c r="F88" s="1425"/>
      <c r="G88" s="1425"/>
      <c r="H88" s="1425"/>
      <c r="I88" s="1425"/>
      <c r="J88" s="1425"/>
    </row>
    <row r="89" spans="1:10" ht="9" customHeight="1">
      <c r="A89" s="1004"/>
      <c r="B89" s="707"/>
      <c r="C89" s="707"/>
      <c r="D89" s="707"/>
      <c r="E89" s="707"/>
      <c r="F89" s="707"/>
      <c r="G89" s="707"/>
      <c r="H89" s="707"/>
      <c r="I89" s="707"/>
      <c r="J89" s="707"/>
    </row>
    <row r="90" spans="1:10" ht="18.75" customHeight="1">
      <c r="A90" s="1572" t="s">
        <v>11</v>
      </c>
      <c r="B90" s="1566" t="s">
        <v>331</v>
      </c>
      <c r="C90" s="1566" t="s">
        <v>1154</v>
      </c>
      <c r="D90" s="1566"/>
      <c r="E90" s="1566" t="s">
        <v>1155</v>
      </c>
      <c r="F90" s="1566"/>
      <c r="G90" s="1566" t="s">
        <v>1156</v>
      </c>
      <c r="H90" s="1566"/>
      <c r="I90" s="1566" t="s">
        <v>1157</v>
      </c>
      <c r="J90" s="1566"/>
    </row>
    <row r="91" spans="1:10" ht="19.5" customHeight="1">
      <c r="A91" s="1572"/>
      <c r="B91" s="1566"/>
      <c r="C91" s="1005" t="s">
        <v>840</v>
      </c>
      <c r="D91" s="1005" t="s">
        <v>841</v>
      </c>
      <c r="E91" s="1005" t="s">
        <v>842</v>
      </c>
      <c r="F91" s="1005" t="s">
        <v>843</v>
      </c>
      <c r="G91" s="1005" t="s">
        <v>842</v>
      </c>
      <c r="H91" s="1005" t="s">
        <v>843</v>
      </c>
      <c r="I91" s="1005" t="s">
        <v>842</v>
      </c>
      <c r="J91" s="1005" t="s">
        <v>843</v>
      </c>
    </row>
    <row r="92" spans="1:10" ht="12" customHeight="1">
      <c r="A92" s="963" t="s">
        <v>1</v>
      </c>
      <c r="B92" s="963" t="s">
        <v>2</v>
      </c>
      <c r="C92" s="963" t="s">
        <v>4</v>
      </c>
      <c r="D92" s="963" t="s">
        <v>8</v>
      </c>
      <c r="E92" s="963" t="s">
        <v>291</v>
      </c>
      <c r="F92" s="963" t="s">
        <v>292</v>
      </c>
      <c r="G92" s="963" t="s">
        <v>339</v>
      </c>
      <c r="H92" s="963" t="s">
        <v>340</v>
      </c>
      <c r="I92" s="963" t="s">
        <v>477</v>
      </c>
      <c r="J92" s="963" t="s">
        <v>483</v>
      </c>
    </row>
    <row r="93" spans="1:10" ht="17.25" customHeight="1">
      <c r="A93" s="1001" t="s">
        <v>1</v>
      </c>
      <c r="B93" s="1002" t="s">
        <v>1158</v>
      </c>
      <c r="C93" s="780"/>
      <c r="D93" s="780"/>
      <c r="E93" s="780"/>
      <c r="F93" s="780"/>
      <c r="G93" s="780"/>
      <c r="H93" s="780"/>
      <c r="I93" s="780" t="e">
        <f t="shared" ref="I93:J97" si="10">G93/E93/12</f>
        <v>#DIV/0!</v>
      </c>
      <c r="J93" s="780" t="e">
        <f t="shared" si="10"/>
        <v>#DIV/0!</v>
      </c>
    </row>
    <row r="94" spans="1:10" ht="17.25" customHeight="1">
      <c r="A94" s="1001" t="s">
        <v>2</v>
      </c>
      <c r="B94" s="1002" t="s">
        <v>1159</v>
      </c>
      <c r="C94" s="780"/>
      <c r="D94" s="780"/>
      <c r="E94" s="780"/>
      <c r="F94" s="780"/>
      <c r="G94" s="780"/>
      <c r="H94" s="780"/>
      <c r="I94" s="780" t="e">
        <f t="shared" si="10"/>
        <v>#DIV/0!</v>
      </c>
      <c r="J94" s="780" t="e">
        <f t="shared" si="10"/>
        <v>#DIV/0!</v>
      </c>
    </row>
    <row r="95" spans="1:10" ht="17.25" customHeight="1">
      <c r="A95" s="1001" t="s">
        <v>4</v>
      </c>
      <c r="B95" s="1002" t="s">
        <v>1160</v>
      </c>
      <c r="C95" s="780"/>
      <c r="D95" s="780"/>
      <c r="E95" s="780"/>
      <c r="F95" s="780"/>
      <c r="G95" s="780"/>
      <c r="H95" s="780"/>
      <c r="I95" s="780" t="e">
        <f t="shared" si="10"/>
        <v>#DIV/0!</v>
      </c>
      <c r="J95" s="780" t="e">
        <f t="shared" si="10"/>
        <v>#DIV/0!</v>
      </c>
    </row>
    <row r="96" spans="1:10" ht="17.25" customHeight="1">
      <c r="A96" s="1001" t="s">
        <v>8</v>
      </c>
      <c r="B96" s="1002" t="s">
        <v>1161</v>
      </c>
      <c r="C96" s="1006"/>
      <c r="D96" s="1006"/>
      <c r="E96" s="1006"/>
      <c r="F96" s="1006"/>
      <c r="G96" s="1006"/>
      <c r="H96" s="1006"/>
      <c r="I96" s="1006" t="e">
        <f t="shared" si="10"/>
        <v>#DIV/0!</v>
      </c>
      <c r="J96" s="1006" t="e">
        <f t="shared" si="10"/>
        <v>#DIV/0!</v>
      </c>
    </row>
    <row r="97" spans="1:10" ht="17.25" customHeight="1">
      <c r="A97" s="999"/>
      <c r="B97" s="973" t="s">
        <v>27</v>
      </c>
      <c r="C97" s="977">
        <f t="shared" ref="C97:H97" si="11">SUM(C93:C96)</f>
        <v>0</v>
      </c>
      <c r="D97" s="977">
        <f t="shared" si="11"/>
        <v>0</v>
      </c>
      <c r="E97" s="977">
        <f t="shared" si="11"/>
        <v>0</v>
      </c>
      <c r="F97" s="977">
        <f t="shared" si="11"/>
        <v>0</v>
      </c>
      <c r="G97" s="977">
        <f t="shared" si="11"/>
        <v>0</v>
      </c>
      <c r="H97" s="977">
        <f t="shared" si="11"/>
        <v>0</v>
      </c>
      <c r="I97" s="977" t="e">
        <f t="shared" si="10"/>
        <v>#DIV/0!</v>
      </c>
      <c r="J97" s="977" t="e">
        <f t="shared" si="10"/>
        <v>#DIV/0!</v>
      </c>
    </row>
    <row r="98" spans="1:10">
      <c r="B98" s="1567" t="s">
        <v>1162</v>
      </c>
      <c r="C98" s="1567"/>
      <c r="D98" s="1567"/>
      <c r="E98" s="1567"/>
      <c r="F98" s="1567"/>
      <c r="G98" s="1007"/>
      <c r="H98" s="1008"/>
      <c r="I98" s="1008"/>
      <c r="J98" s="1008"/>
    </row>
    <row r="99" spans="1:10">
      <c r="D99" s="1009"/>
      <c r="E99" s="1009"/>
    </row>
    <row r="100" spans="1:10" s="572" customFormat="1" ht="22.5" customHeight="1">
      <c r="A100" s="1386" t="s">
        <v>275</v>
      </c>
      <c r="B100" s="1163"/>
      <c r="C100" s="1163"/>
      <c r="D100" s="1163"/>
      <c r="E100" s="1163"/>
      <c r="F100" s="1163"/>
      <c r="G100" s="1163"/>
      <c r="H100" s="1163"/>
      <c r="I100" s="1163"/>
      <c r="J100" s="1163"/>
    </row>
    <row r="101" spans="1:10" s="616" customFormat="1" ht="23.25" customHeight="1">
      <c r="A101" s="643"/>
      <c r="B101" s="1504" t="s">
        <v>677</v>
      </c>
      <c r="C101" s="1568"/>
      <c r="D101" s="646"/>
      <c r="E101" s="647"/>
      <c r="F101" s="1569" t="s">
        <v>10</v>
      </c>
      <c r="G101" s="1570"/>
      <c r="H101" s="1570"/>
      <c r="I101" s="1570"/>
      <c r="J101" s="1010"/>
    </row>
    <row r="102" spans="1:10" s="572" customFormat="1" ht="171" customHeight="1">
      <c r="A102" s="650"/>
      <c r="B102" s="1563"/>
      <c r="C102" s="1301"/>
      <c r="D102" s="573"/>
      <c r="E102" s="91"/>
      <c r="F102" s="1571"/>
      <c r="G102" s="1300"/>
      <c r="H102" s="1300"/>
      <c r="I102" s="1301"/>
      <c r="J102" s="950"/>
    </row>
    <row r="103" spans="1:10" s="660" customFormat="1" ht="18" customHeight="1">
      <c r="A103" s="654"/>
      <c r="B103" s="1564" t="s">
        <v>103</v>
      </c>
      <c r="C103" s="1441"/>
      <c r="D103" s="657"/>
      <c r="E103" s="658"/>
      <c r="F103" s="1564" t="s">
        <v>103</v>
      </c>
      <c r="G103" s="1441"/>
      <c r="H103" s="1441"/>
      <c r="I103" s="1441"/>
      <c r="J103" s="673"/>
    </row>
    <row r="104" spans="1:10" s="660" customFormat="1" ht="12.75" customHeight="1">
      <c r="A104" s="654"/>
      <c r="B104" s="655"/>
      <c r="C104" s="656"/>
      <c r="D104" s="657"/>
      <c r="E104" s="658"/>
      <c r="F104" s="658"/>
      <c r="G104" s="655"/>
      <c r="J104" s="673"/>
    </row>
    <row r="105" spans="1:10" s="616" customFormat="1" ht="23.25" customHeight="1">
      <c r="A105" s="661"/>
      <c r="B105" s="1573" t="s">
        <v>752</v>
      </c>
      <c r="C105" s="1574"/>
      <c r="D105" s="664"/>
      <c r="E105" s="665"/>
      <c r="F105" s="665"/>
      <c r="G105" s="665"/>
      <c r="J105" s="1011"/>
    </row>
    <row r="106" spans="1:10" s="572" customFormat="1" ht="171" customHeight="1">
      <c r="A106" s="650"/>
      <c r="B106" s="1563"/>
      <c r="C106" s="1301"/>
      <c r="D106" s="668"/>
      <c r="E106" s="669"/>
      <c r="F106" s="669"/>
      <c r="G106" s="669"/>
      <c r="J106" s="950"/>
    </row>
    <row r="107" spans="1:10" s="660" customFormat="1" ht="20.25" customHeight="1">
      <c r="A107" s="671"/>
      <c r="B107" s="1564" t="s">
        <v>103</v>
      </c>
      <c r="C107" s="1441"/>
      <c r="D107" s="657"/>
      <c r="J107" s="673"/>
    </row>
    <row r="108" spans="1:10" ht="30.75" customHeight="1">
      <c r="A108" s="1565"/>
      <c r="B108" s="1375"/>
      <c r="C108" s="1375"/>
      <c r="D108" s="1375"/>
      <c r="E108" s="1375"/>
      <c r="F108" s="1375"/>
      <c r="G108" s="1375"/>
      <c r="H108" s="1375"/>
      <c r="I108" s="1375"/>
      <c r="J108" s="1376"/>
    </row>
  </sheetData>
  <mergeCells count="60">
    <mergeCell ref="A10:A11"/>
    <mergeCell ref="B10:B11"/>
    <mergeCell ref="C10:J11"/>
    <mergeCell ref="A5:J5"/>
    <mergeCell ref="A6:J6"/>
    <mergeCell ref="B7:I7"/>
    <mergeCell ref="B8:J8"/>
    <mergeCell ref="B9:J9"/>
    <mergeCell ref="J35:J36"/>
    <mergeCell ref="A40:A41"/>
    <mergeCell ref="B40:B41"/>
    <mergeCell ref="C40:E40"/>
    <mergeCell ref="F40:H40"/>
    <mergeCell ref="I40:I41"/>
    <mergeCell ref="J40:J41"/>
    <mergeCell ref="A35:A36"/>
    <mergeCell ref="B35:B36"/>
    <mergeCell ref="C35:D35"/>
    <mergeCell ref="E35:E36"/>
    <mergeCell ref="F35:H35"/>
    <mergeCell ref="I35:I36"/>
    <mergeCell ref="A75:A77"/>
    <mergeCell ref="B75:B77"/>
    <mergeCell ref="C75:C77"/>
    <mergeCell ref="D75:D77"/>
    <mergeCell ref="E75:E77"/>
    <mergeCell ref="A81:A83"/>
    <mergeCell ref="B81:B83"/>
    <mergeCell ref="C81:C83"/>
    <mergeCell ref="D81:D83"/>
    <mergeCell ref="E81:E83"/>
    <mergeCell ref="J81:J83"/>
    <mergeCell ref="B88:J88"/>
    <mergeCell ref="G75:G77"/>
    <mergeCell ref="H75:H77"/>
    <mergeCell ref="I75:I77"/>
    <mergeCell ref="J75:J77"/>
    <mergeCell ref="F81:F83"/>
    <mergeCell ref="F75:F77"/>
    <mergeCell ref="F103:I103"/>
    <mergeCell ref="B105:C105"/>
    <mergeCell ref="G81:G83"/>
    <mergeCell ref="H81:H83"/>
    <mergeCell ref="I81:I83"/>
    <mergeCell ref="B106:C106"/>
    <mergeCell ref="B107:C107"/>
    <mergeCell ref="A108:J108"/>
    <mergeCell ref="I90:J90"/>
    <mergeCell ref="B98:F98"/>
    <mergeCell ref="A100:J100"/>
    <mergeCell ref="B101:C101"/>
    <mergeCell ref="F101:I101"/>
    <mergeCell ref="B102:C102"/>
    <mergeCell ref="F102:I102"/>
    <mergeCell ref="A90:A91"/>
    <mergeCell ref="B90:B91"/>
    <mergeCell ref="C90:D90"/>
    <mergeCell ref="E90:F90"/>
    <mergeCell ref="G90:H90"/>
    <mergeCell ref="B103:C103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70" orientation="portrait" r:id="rId1"/>
  <rowBreaks count="1" manualBreakCount="1">
    <brk id="63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1C7D-F1B4-458B-BE52-A4501F1B22B6}">
  <sheetPr>
    <tabColor rgb="FFFFFF00"/>
  </sheetPr>
  <dimension ref="A1:H232"/>
  <sheetViews>
    <sheetView view="pageBreakPreview" zoomScaleNormal="100" zoomScaleSheetLayoutView="100" workbookViewId="0">
      <selection activeCell="B3" sqref="B3"/>
    </sheetView>
  </sheetViews>
  <sheetFormatPr defaultColWidth="10.28515625" defaultRowHeight="12.75"/>
  <cols>
    <col min="1" max="1" width="6.5703125" style="1012" customWidth="1"/>
    <col min="2" max="2" width="51" style="1013" customWidth="1"/>
    <col min="3" max="3" width="14.85546875" style="1013" customWidth="1"/>
    <col min="4" max="4" width="14.5703125" style="1013" customWidth="1"/>
    <col min="5" max="7" width="14.7109375" style="1013" customWidth="1"/>
    <col min="8" max="8" width="10.5703125" style="1013" customWidth="1"/>
    <col min="9" max="256" width="10.28515625" style="1013"/>
    <col min="257" max="257" width="6.5703125" style="1013" customWidth="1"/>
    <col min="258" max="258" width="51" style="1013" customWidth="1"/>
    <col min="259" max="259" width="14.85546875" style="1013" customWidth="1"/>
    <col min="260" max="260" width="14.5703125" style="1013" customWidth="1"/>
    <col min="261" max="263" width="14.7109375" style="1013" customWidth="1"/>
    <col min="264" max="264" width="10.5703125" style="1013" customWidth="1"/>
    <col min="265" max="512" width="10.28515625" style="1013"/>
    <col min="513" max="513" width="6.5703125" style="1013" customWidth="1"/>
    <col min="514" max="514" width="51" style="1013" customWidth="1"/>
    <col min="515" max="515" width="14.85546875" style="1013" customWidth="1"/>
    <col min="516" max="516" width="14.5703125" style="1013" customWidth="1"/>
    <col min="517" max="519" width="14.7109375" style="1013" customWidth="1"/>
    <col min="520" max="520" width="10.5703125" style="1013" customWidth="1"/>
    <col min="521" max="768" width="10.28515625" style="1013"/>
    <col min="769" max="769" width="6.5703125" style="1013" customWidth="1"/>
    <col min="770" max="770" width="51" style="1013" customWidth="1"/>
    <col min="771" max="771" width="14.85546875" style="1013" customWidth="1"/>
    <col min="772" max="772" width="14.5703125" style="1013" customWidth="1"/>
    <col min="773" max="775" width="14.7109375" style="1013" customWidth="1"/>
    <col min="776" max="776" width="10.5703125" style="1013" customWidth="1"/>
    <col min="777" max="1024" width="10.28515625" style="1013"/>
    <col min="1025" max="1025" width="6.5703125" style="1013" customWidth="1"/>
    <col min="1026" max="1026" width="51" style="1013" customWidth="1"/>
    <col min="1027" max="1027" width="14.85546875" style="1013" customWidth="1"/>
    <col min="1028" max="1028" width="14.5703125" style="1013" customWidth="1"/>
    <col min="1029" max="1031" width="14.7109375" style="1013" customWidth="1"/>
    <col min="1032" max="1032" width="10.5703125" style="1013" customWidth="1"/>
    <col min="1033" max="1280" width="10.28515625" style="1013"/>
    <col min="1281" max="1281" width="6.5703125" style="1013" customWidth="1"/>
    <col min="1282" max="1282" width="51" style="1013" customWidth="1"/>
    <col min="1283" max="1283" width="14.85546875" style="1013" customWidth="1"/>
    <col min="1284" max="1284" width="14.5703125" style="1013" customWidth="1"/>
    <col min="1285" max="1287" width="14.7109375" style="1013" customWidth="1"/>
    <col min="1288" max="1288" width="10.5703125" style="1013" customWidth="1"/>
    <col min="1289" max="1536" width="10.28515625" style="1013"/>
    <col min="1537" max="1537" width="6.5703125" style="1013" customWidth="1"/>
    <col min="1538" max="1538" width="51" style="1013" customWidth="1"/>
    <col min="1539" max="1539" width="14.85546875" style="1013" customWidth="1"/>
    <col min="1540" max="1540" width="14.5703125" style="1013" customWidth="1"/>
    <col min="1541" max="1543" width="14.7109375" style="1013" customWidth="1"/>
    <col min="1544" max="1544" width="10.5703125" style="1013" customWidth="1"/>
    <col min="1545" max="1792" width="10.28515625" style="1013"/>
    <col min="1793" max="1793" width="6.5703125" style="1013" customWidth="1"/>
    <col min="1794" max="1794" width="51" style="1013" customWidth="1"/>
    <col min="1795" max="1795" width="14.85546875" style="1013" customWidth="1"/>
    <col min="1796" max="1796" width="14.5703125" style="1013" customWidth="1"/>
    <col min="1797" max="1799" width="14.7109375" style="1013" customWidth="1"/>
    <col min="1800" max="1800" width="10.5703125" style="1013" customWidth="1"/>
    <col min="1801" max="2048" width="10.28515625" style="1013"/>
    <col min="2049" max="2049" width="6.5703125" style="1013" customWidth="1"/>
    <col min="2050" max="2050" width="51" style="1013" customWidth="1"/>
    <col min="2051" max="2051" width="14.85546875" style="1013" customWidth="1"/>
    <col min="2052" max="2052" width="14.5703125" style="1013" customWidth="1"/>
    <col min="2053" max="2055" width="14.7109375" style="1013" customWidth="1"/>
    <col min="2056" max="2056" width="10.5703125" style="1013" customWidth="1"/>
    <col min="2057" max="2304" width="10.28515625" style="1013"/>
    <col min="2305" max="2305" width="6.5703125" style="1013" customWidth="1"/>
    <col min="2306" max="2306" width="51" style="1013" customWidth="1"/>
    <col min="2307" max="2307" width="14.85546875" style="1013" customWidth="1"/>
    <col min="2308" max="2308" width="14.5703125" style="1013" customWidth="1"/>
    <col min="2309" max="2311" width="14.7109375" style="1013" customWidth="1"/>
    <col min="2312" max="2312" width="10.5703125" style="1013" customWidth="1"/>
    <col min="2313" max="2560" width="10.28515625" style="1013"/>
    <col min="2561" max="2561" width="6.5703125" style="1013" customWidth="1"/>
    <col min="2562" max="2562" width="51" style="1013" customWidth="1"/>
    <col min="2563" max="2563" width="14.85546875" style="1013" customWidth="1"/>
    <col min="2564" max="2564" width="14.5703125" style="1013" customWidth="1"/>
    <col min="2565" max="2567" width="14.7109375" style="1013" customWidth="1"/>
    <col min="2568" max="2568" width="10.5703125" style="1013" customWidth="1"/>
    <col min="2569" max="2816" width="10.28515625" style="1013"/>
    <col min="2817" max="2817" width="6.5703125" style="1013" customWidth="1"/>
    <col min="2818" max="2818" width="51" style="1013" customWidth="1"/>
    <col min="2819" max="2819" width="14.85546875" style="1013" customWidth="1"/>
    <col min="2820" max="2820" width="14.5703125" style="1013" customWidth="1"/>
    <col min="2821" max="2823" width="14.7109375" style="1013" customWidth="1"/>
    <col min="2824" max="2824" width="10.5703125" style="1013" customWidth="1"/>
    <col min="2825" max="3072" width="10.28515625" style="1013"/>
    <col min="3073" max="3073" width="6.5703125" style="1013" customWidth="1"/>
    <col min="3074" max="3074" width="51" style="1013" customWidth="1"/>
    <col min="3075" max="3075" width="14.85546875" style="1013" customWidth="1"/>
    <col min="3076" max="3076" width="14.5703125" style="1013" customWidth="1"/>
    <col min="3077" max="3079" width="14.7109375" style="1013" customWidth="1"/>
    <col min="3080" max="3080" width="10.5703125" style="1013" customWidth="1"/>
    <col min="3081" max="3328" width="10.28515625" style="1013"/>
    <col min="3329" max="3329" width="6.5703125" style="1013" customWidth="1"/>
    <col min="3330" max="3330" width="51" style="1013" customWidth="1"/>
    <col min="3331" max="3331" width="14.85546875" style="1013" customWidth="1"/>
    <col min="3332" max="3332" width="14.5703125" style="1013" customWidth="1"/>
    <col min="3333" max="3335" width="14.7109375" style="1013" customWidth="1"/>
    <col min="3336" max="3336" width="10.5703125" style="1013" customWidth="1"/>
    <col min="3337" max="3584" width="10.28515625" style="1013"/>
    <col min="3585" max="3585" width="6.5703125" style="1013" customWidth="1"/>
    <col min="3586" max="3586" width="51" style="1013" customWidth="1"/>
    <col min="3587" max="3587" width="14.85546875" style="1013" customWidth="1"/>
    <col min="3588" max="3588" width="14.5703125" style="1013" customWidth="1"/>
    <col min="3589" max="3591" width="14.7109375" style="1013" customWidth="1"/>
    <col min="3592" max="3592" width="10.5703125" style="1013" customWidth="1"/>
    <col min="3593" max="3840" width="10.28515625" style="1013"/>
    <col min="3841" max="3841" width="6.5703125" style="1013" customWidth="1"/>
    <col min="3842" max="3842" width="51" style="1013" customWidth="1"/>
    <col min="3843" max="3843" width="14.85546875" style="1013" customWidth="1"/>
    <col min="3844" max="3844" width="14.5703125" style="1013" customWidth="1"/>
    <col min="3845" max="3847" width="14.7109375" style="1013" customWidth="1"/>
    <col min="3848" max="3848" width="10.5703125" style="1013" customWidth="1"/>
    <col min="3849" max="4096" width="10.28515625" style="1013"/>
    <col min="4097" max="4097" width="6.5703125" style="1013" customWidth="1"/>
    <col min="4098" max="4098" width="51" style="1013" customWidth="1"/>
    <col min="4099" max="4099" width="14.85546875" style="1013" customWidth="1"/>
    <col min="4100" max="4100" width="14.5703125" style="1013" customWidth="1"/>
    <col min="4101" max="4103" width="14.7109375" style="1013" customWidth="1"/>
    <col min="4104" max="4104" width="10.5703125" style="1013" customWidth="1"/>
    <col min="4105" max="4352" width="10.28515625" style="1013"/>
    <col min="4353" max="4353" width="6.5703125" style="1013" customWidth="1"/>
    <col min="4354" max="4354" width="51" style="1013" customWidth="1"/>
    <col min="4355" max="4355" width="14.85546875" style="1013" customWidth="1"/>
    <col min="4356" max="4356" width="14.5703125" style="1013" customWidth="1"/>
    <col min="4357" max="4359" width="14.7109375" style="1013" customWidth="1"/>
    <col min="4360" max="4360" width="10.5703125" style="1013" customWidth="1"/>
    <col min="4361" max="4608" width="10.28515625" style="1013"/>
    <col min="4609" max="4609" width="6.5703125" style="1013" customWidth="1"/>
    <col min="4610" max="4610" width="51" style="1013" customWidth="1"/>
    <col min="4611" max="4611" width="14.85546875" style="1013" customWidth="1"/>
    <col min="4612" max="4612" width="14.5703125" style="1013" customWidth="1"/>
    <col min="4613" max="4615" width="14.7109375" style="1013" customWidth="1"/>
    <col min="4616" max="4616" width="10.5703125" style="1013" customWidth="1"/>
    <col min="4617" max="4864" width="10.28515625" style="1013"/>
    <col min="4865" max="4865" width="6.5703125" style="1013" customWidth="1"/>
    <col min="4866" max="4866" width="51" style="1013" customWidth="1"/>
    <col min="4867" max="4867" width="14.85546875" style="1013" customWidth="1"/>
    <col min="4868" max="4868" width="14.5703125" style="1013" customWidth="1"/>
    <col min="4869" max="4871" width="14.7109375" style="1013" customWidth="1"/>
    <col min="4872" max="4872" width="10.5703125" style="1013" customWidth="1"/>
    <col min="4873" max="5120" width="10.28515625" style="1013"/>
    <col min="5121" max="5121" width="6.5703125" style="1013" customWidth="1"/>
    <col min="5122" max="5122" width="51" style="1013" customWidth="1"/>
    <col min="5123" max="5123" width="14.85546875" style="1013" customWidth="1"/>
    <col min="5124" max="5124" width="14.5703125" style="1013" customWidth="1"/>
    <col min="5125" max="5127" width="14.7109375" style="1013" customWidth="1"/>
    <col min="5128" max="5128" width="10.5703125" style="1013" customWidth="1"/>
    <col min="5129" max="5376" width="10.28515625" style="1013"/>
    <col min="5377" max="5377" width="6.5703125" style="1013" customWidth="1"/>
    <col min="5378" max="5378" width="51" style="1013" customWidth="1"/>
    <col min="5379" max="5379" width="14.85546875" style="1013" customWidth="1"/>
    <col min="5380" max="5380" width="14.5703125" style="1013" customWidth="1"/>
    <col min="5381" max="5383" width="14.7109375" style="1013" customWidth="1"/>
    <col min="5384" max="5384" width="10.5703125" style="1013" customWidth="1"/>
    <col min="5385" max="5632" width="10.28515625" style="1013"/>
    <col min="5633" max="5633" width="6.5703125" style="1013" customWidth="1"/>
    <col min="5634" max="5634" width="51" style="1013" customWidth="1"/>
    <col min="5635" max="5635" width="14.85546875" style="1013" customWidth="1"/>
    <col min="5636" max="5636" width="14.5703125" style="1013" customWidth="1"/>
    <col min="5637" max="5639" width="14.7109375" style="1013" customWidth="1"/>
    <col min="5640" max="5640" width="10.5703125" style="1013" customWidth="1"/>
    <col min="5641" max="5888" width="10.28515625" style="1013"/>
    <col min="5889" max="5889" width="6.5703125" style="1013" customWidth="1"/>
    <col min="5890" max="5890" width="51" style="1013" customWidth="1"/>
    <col min="5891" max="5891" width="14.85546875" style="1013" customWidth="1"/>
    <col min="5892" max="5892" width="14.5703125" style="1013" customWidth="1"/>
    <col min="5893" max="5895" width="14.7109375" style="1013" customWidth="1"/>
    <col min="5896" max="5896" width="10.5703125" style="1013" customWidth="1"/>
    <col min="5897" max="6144" width="10.28515625" style="1013"/>
    <col min="6145" max="6145" width="6.5703125" style="1013" customWidth="1"/>
    <col min="6146" max="6146" width="51" style="1013" customWidth="1"/>
    <col min="6147" max="6147" width="14.85546875" style="1013" customWidth="1"/>
    <col min="6148" max="6148" width="14.5703125" style="1013" customWidth="1"/>
    <col min="6149" max="6151" width="14.7109375" style="1013" customWidth="1"/>
    <col min="6152" max="6152" width="10.5703125" style="1013" customWidth="1"/>
    <col min="6153" max="6400" width="10.28515625" style="1013"/>
    <col min="6401" max="6401" width="6.5703125" style="1013" customWidth="1"/>
    <col min="6402" max="6402" width="51" style="1013" customWidth="1"/>
    <col min="6403" max="6403" width="14.85546875" style="1013" customWidth="1"/>
    <col min="6404" max="6404" width="14.5703125" style="1013" customWidth="1"/>
    <col min="6405" max="6407" width="14.7109375" style="1013" customWidth="1"/>
    <col min="6408" max="6408" width="10.5703125" style="1013" customWidth="1"/>
    <col min="6409" max="6656" width="10.28515625" style="1013"/>
    <col min="6657" max="6657" width="6.5703125" style="1013" customWidth="1"/>
    <col min="6658" max="6658" width="51" style="1013" customWidth="1"/>
    <col min="6659" max="6659" width="14.85546875" style="1013" customWidth="1"/>
    <col min="6660" max="6660" width="14.5703125" style="1013" customWidth="1"/>
    <col min="6661" max="6663" width="14.7109375" style="1013" customWidth="1"/>
    <col min="6664" max="6664" width="10.5703125" style="1013" customWidth="1"/>
    <col min="6665" max="6912" width="10.28515625" style="1013"/>
    <col min="6913" max="6913" width="6.5703125" style="1013" customWidth="1"/>
    <col min="6914" max="6914" width="51" style="1013" customWidth="1"/>
    <col min="6915" max="6915" width="14.85546875" style="1013" customWidth="1"/>
    <col min="6916" max="6916" width="14.5703125" style="1013" customWidth="1"/>
    <col min="6917" max="6919" width="14.7109375" style="1013" customWidth="1"/>
    <col min="6920" max="6920" width="10.5703125" style="1013" customWidth="1"/>
    <col min="6921" max="7168" width="10.28515625" style="1013"/>
    <col min="7169" max="7169" width="6.5703125" style="1013" customWidth="1"/>
    <col min="7170" max="7170" width="51" style="1013" customWidth="1"/>
    <col min="7171" max="7171" width="14.85546875" style="1013" customWidth="1"/>
    <col min="7172" max="7172" width="14.5703125" style="1013" customWidth="1"/>
    <col min="7173" max="7175" width="14.7109375" style="1013" customWidth="1"/>
    <col min="7176" max="7176" width="10.5703125" style="1013" customWidth="1"/>
    <col min="7177" max="7424" width="10.28515625" style="1013"/>
    <col min="7425" max="7425" width="6.5703125" style="1013" customWidth="1"/>
    <col min="7426" max="7426" width="51" style="1013" customWidth="1"/>
    <col min="7427" max="7427" width="14.85546875" style="1013" customWidth="1"/>
    <col min="7428" max="7428" width="14.5703125" style="1013" customWidth="1"/>
    <col min="7429" max="7431" width="14.7109375" style="1013" customWidth="1"/>
    <col min="7432" max="7432" width="10.5703125" style="1013" customWidth="1"/>
    <col min="7433" max="7680" width="10.28515625" style="1013"/>
    <col min="7681" max="7681" width="6.5703125" style="1013" customWidth="1"/>
    <col min="7682" max="7682" width="51" style="1013" customWidth="1"/>
    <col min="7683" max="7683" width="14.85546875" style="1013" customWidth="1"/>
    <col min="7684" max="7684" width="14.5703125" style="1013" customWidth="1"/>
    <col min="7685" max="7687" width="14.7109375" style="1013" customWidth="1"/>
    <col min="7688" max="7688" width="10.5703125" style="1013" customWidth="1"/>
    <col min="7689" max="7936" width="10.28515625" style="1013"/>
    <col min="7937" max="7937" width="6.5703125" style="1013" customWidth="1"/>
    <col min="7938" max="7938" width="51" style="1013" customWidth="1"/>
    <col min="7939" max="7939" width="14.85546875" style="1013" customWidth="1"/>
    <col min="7940" max="7940" width="14.5703125" style="1013" customWidth="1"/>
    <col min="7941" max="7943" width="14.7109375" style="1013" customWidth="1"/>
    <col min="7944" max="7944" width="10.5703125" style="1013" customWidth="1"/>
    <col min="7945" max="8192" width="10.28515625" style="1013"/>
    <col min="8193" max="8193" width="6.5703125" style="1013" customWidth="1"/>
    <col min="8194" max="8194" width="51" style="1013" customWidth="1"/>
    <col min="8195" max="8195" width="14.85546875" style="1013" customWidth="1"/>
    <col min="8196" max="8196" width="14.5703125" style="1013" customWidth="1"/>
    <col min="8197" max="8199" width="14.7109375" style="1013" customWidth="1"/>
    <col min="8200" max="8200" width="10.5703125" style="1013" customWidth="1"/>
    <col min="8201" max="8448" width="10.28515625" style="1013"/>
    <col min="8449" max="8449" width="6.5703125" style="1013" customWidth="1"/>
    <col min="8450" max="8450" width="51" style="1013" customWidth="1"/>
    <col min="8451" max="8451" width="14.85546875" style="1013" customWidth="1"/>
    <col min="8452" max="8452" width="14.5703125" style="1013" customWidth="1"/>
    <col min="8453" max="8455" width="14.7109375" style="1013" customWidth="1"/>
    <col min="8456" max="8456" width="10.5703125" style="1013" customWidth="1"/>
    <col min="8457" max="8704" width="10.28515625" style="1013"/>
    <col min="8705" max="8705" width="6.5703125" style="1013" customWidth="1"/>
    <col min="8706" max="8706" width="51" style="1013" customWidth="1"/>
    <col min="8707" max="8707" width="14.85546875" style="1013" customWidth="1"/>
    <col min="8708" max="8708" width="14.5703125" style="1013" customWidth="1"/>
    <col min="8709" max="8711" width="14.7109375" style="1013" customWidth="1"/>
    <col min="8712" max="8712" width="10.5703125" style="1013" customWidth="1"/>
    <col min="8713" max="8960" width="10.28515625" style="1013"/>
    <col min="8961" max="8961" width="6.5703125" style="1013" customWidth="1"/>
    <col min="8962" max="8962" width="51" style="1013" customWidth="1"/>
    <col min="8963" max="8963" width="14.85546875" style="1013" customWidth="1"/>
    <col min="8964" max="8964" width="14.5703125" style="1013" customWidth="1"/>
    <col min="8965" max="8967" width="14.7109375" style="1013" customWidth="1"/>
    <col min="8968" max="8968" width="10.5703125" style="1013" customWidth="1"/>
    <col min="8969" max="9216" width="10.28515625" style="1013"/>
    <col min="9217" max="9217" width="6.5703125" style="1013" customWidth="1"/>
    <col min="9218" max="9218" width="51" style="1013" customWidth="1"/>
    <col min="9219" max="9219" width="14.85546875" style="1013" customWidth="1"/>
    <col min="9220" max="9220" width="14.5703125" style="1013" customWidth="1"/>
    <col min="9221" max="9223" width="14.7109375" style="1013" customWidth="1"/>
    <col min="9224" max="9224" width="10.5703125" style="1013" customWidth="1"/>
    <col min="9225" max="9472" width="10.28515625" style="1013"/>
    <col min="9473" max="9473" width="6.5703125" style="1013" customWidth="1"/>
    <col min="9474" max="9474" width="51" style="1013" customWidth="1"/>
    <col min="9475" max="9475" width="14.85546875" style="1013" customWidth="1"/>
    <col min="9476" max="9476" width="14.5703125" style="1013" customWidth="1"/>
    <col min="9477" max="9479" width="14.7109375" style="1013" customWidth="1"/>
    <col min="9480" max="9480" width="10.5703125" style="1013" customWidth="1"/>
    <col min="9481" max="9728" width="10.28515625" style="1013"/>
    <col min="9729" max="9729" width="6.5703125" style="1013" customWidth="1"/>
    <col min="9730" max="9730" width="51" style="1013" customWidth="1"/>
    <col min="9731" max="9731" width="14.85546875" style="1013" customWidth="1"/>
    <col min="9732" max="9732" width="14.5703125" style="1013" customWidth="1"/>
    <col min="9733" max="9735" width="14.7109375" style="1013" customWidth="1"/>
    <col min="9736" max="9736" width="10.5703125" style="1013" customWidth="1"/>
    <col min="9737" max="9984" width="10.28515625" style="1013"/>
    <col min="9985" max="9985" width="6.5703125" style="1013" customWidth="1"/>
    <col min="9986" max="9986" width="51" style="1013" customWidth="1"/>
    <col min="9987" max="9987" width="14.85546875" style="1013" customWidth="1"/>
    <col min="9988" max="9988" width="14.5703125" style="1013" customWidth="1"/>
    <col min="9989" max="9991" width="14.7109375" style="1013" customWidth="1"/>
    <col min="9992" max="9992" width="10.5703125" style="1013" customWidth="1"/>
    <col min="9993" max="10240" width="10.28515625" style="1013"/>
    <col min="10241" max="10241" width="6.5703125" style="1013" customWidth="1"/>
    <col min="10242" max="10242" width="51" style="1013" customWidth="1"/>
    <col min="10243" max="10243" width="14.85546875" style="1013" customWidth="1"/>
    <col min="10244" max="10244" width="14.5703125" style="1013" customWidth="1"/>
    <col min="10245" max="10247" width="14.7109375" style="1013" customWidth="1"/>
    <col min="10248" max="10248" width="10.5703125" style="1013" customWidth="1"/>
    <col min="10249" max="10496" width="10.28515625" style="1013"/>
    <col min="10497" max="10497" width="6.5703125" style="1013" customWidth="1"/>
    <col min="10498" max="10498" width="51" style="1013" customWidth="1"/>
    <col min="10499" max="10499" width="14.85546875" style="1013" customWidth="1"/>
    <col min="10500" max="10500" width="14.5703125" style="1013" customWidth="1"/>
    <col min="10501" max="10503" width="14.7109375" style="1013" customWidth="1"/>
    <col min="10504" max="10504" width="10.5703125" style="1013" customWidth="1"/>
    <col min="10505" max="10752" width="10.28515625" style="1013"/>
    <col min="10753" max="10753" width="6.5703125" style="1013" customWidth="1"/>
    <col min="10754" max="10754" width="51" style="1013" customWidth="1"/>
    <col min="10755" max="10755" width="14.85546875" style="1013" customWidth="1"/>
    <col min="10756" max="10756" width="14.5703125" style="1013" customWidth="1"/>
    <col min="10757" max="10759" width="14.7109375" style="1013" customWidth="1"/>
    <col min="10760" max="10760" width="10.5703125" style="1013" customWidth="1"/>
    <col min="10761" max="11008" width="10.28515625" style="1013"/>
    <col min="11009" max="11009" width="6.5703125" style="1013" customWidth="1"/>
    <col min="11010" max="11010" width="51" style="1013" customWidth="1"/>
    <col min="11011" max="11011" width="14.85546875" style="1013" customWidth="1"/>
    <col min="11012" max="11012" width="14.5703125" style="1013" customWidth="1"/>
    <col min="11013" max="11015" width="14.7109375" style="1013" customWidth="1"/>
    <col min="11016" max="11016" width="10.5703125" style="1013" customWidth="1"/>
    <col min="11017" max="11264" width="10.28515625" style="1013"/>
    <col min="11265" max="11265" width="6.5703125" style="1013" customWidth="1"/>
    <col min="11266" max="11266" width="51" style="1013" customWidth="1"/>
    <col min="11267" max="11267" width="14.85546875" style="1013" customWidth="1"/>
    <col min="11268" max="11268" width="14.5703125" style="1013" customWidth="1"/>
    <col min="11269" max="11271" width="14.7109375" style="1013" customWidth="1"/>
    <col min="11272" max="11272" width="10.5703125" style="1013" customWidth="1"/>
    <col min="11273" max="11520" width="10.28515625" style="1013"/>
    <col min="11521" max="11521" width="6.5703125" style="1013" customWidth="1"/>
    <col min="11522" max="11522" width="51" style="1013" customWidth="1"/>
    <col min="11523" max="11523" width="14.85546875" style="1013" customWidth="1"/>
    <col min="11524" max="11524" width="14.5703125" style="1013" customWidth="1"/>
    <col min="11525" max="11527" width="14.7109375" style="1013" customWidth="1"/>
    <col min="11528" max="11528" width="10.5703125" style="1013" customWidth="1"/>
    <col min="11529" max="11776" width="10.28515625" style="1013"/>
    <col min="11777" max="11777" width="6.5703125" style="1013" customWidth="1"/>
    <col min="11778" max="11778" width="51" style="1013" customWidth="1"/>
    <col min="11779" max="11779" width="14.85546875" style="1013" customWidth="1"/>
    <col min="11780" max="11780" width="14.5703125" style="1013" customWidth="1"/>
    <col min="11781" max="11783" width="14.7109375" style="1013" customWidth="1"/>
    <col min="11784" max="11784" width="10.5703125" style="1013" customWidth="1"/>
    <col min="11785" max="12032" width="10.28515625" style="1013"/>
    <col min="12033" max="12033" width="6.5703125" style="1013" customWidth="1"/>
    <col min="12034" max="12034" width="51" style="1013" customWidth="1"/>
    <col min="12035" max="12035" width="14.85546875" style="1013" customWidth="1"/>
    <col min="12036" max="12036" width="14.5703125" style="1013" customWidth="1"/>
    <col min="12037" max="12039" width="14.7109375" style="1013" customWidth="1"/>
    <col min="12040" max="12040" width="10.5703125" style="1013" customWidth="1"/>
    <col min="12041" max="12288" width="10.28515625" style="1013"/>
    <col min="12289" max="12289" width="6.5703125" style="1013" customWidth="1"/>
    <col min="12290" max="12290" width="51" style="1013" customWidth="1"/>
    <col min="12291" max="12291" width="14.85546875" style="1013" customWidth="1"/>
    <col min="12292" max="12292" width="14.5703125" style="1013" customWidth="1"/>
    <col min="12293" max="12295" width="14.7109375" style="1013" customWidth="1"/>
    <col min="12296" max="12296" width="10.5703125" style="1013" customWidth="1"/>
    <col min="12297" max="12544" width="10.28515625" style="1013"/>
    <col min="12545" max="12545" width="6.5703125" style="1013" customWidth="1"/>
    <col min="12546" max="12546" width="51" style="1013" customWidth="1"/>
    <col min="12547" max="12547" width="14.85546875" style="1013" customWidth="1"/>
    <col min="12548" max="12548" width="14.5703125" style="1013" customWidth="1"/>
    <col min="12549" max="12551" width="14.7109375" style="1013" customWidth="1"/>
    <col min="12552" max="12552" width="10.5703125" style="1013" customWidth="1"/>
    <col min="12553" max="12800" width="10.28515625" style="1013"/>
    <col min="12801" max="12801" width="6.5703125" style="1013" customWidth="1"/>
    <col min="12802" max="12802" width="51" style="1013" customWidth="1"/>
    <col min="12803" max="12803" width="14.85546875" style="1013" customWidth="1"/>
    <col min="12804" max="12804" width="14.5703125" style="1013" customWidth="1"/>
    <col min="12805" max="12807" width="14.7109375" style="1013" customWidth="1"/>
    <col min="12808" max="12808" width="10.5703125" style="1013" customWidth="1"/>
    <col min="12809" max="13056" width="10.28515625" style="1013"/>
    <col min="13057" max="13057" width="6.5703125" style="1013" customWidth="1"/>
    <col min="13058" max="13058" width="51" style="1013" customWidth="1"/>
    <col min="13059" max="13059" width="14.85546875" style="1013" customWidth="1"/>
    <col min="13060" max="13060" width="14.5703125" style="1013" customWidth="1"/>
    <col min="13061" max="13063" width="14.7109375" style="1013" customWidth="1"/>
    <col min="13064" max="13064" width="10.5703125" style="1013" customWidth="1"/>
    <col min="13065" max="13312" width="10.28515625" style="1013"/>
    <col min="13313" max="13313" width="6.5703125" style="1013" customWidth="1"/>
    <col min="13314" max="13314" width="51" style="1013" customWidth="1"/>
    <col min="13315" max="13315" width="14.85546875" style="1013" customWidth="1"/>
    <col min="13316" max="13316" width="14.5703125" style="1013" customWidth="1"/>
    <col min="13317" max="13319" width="14.7109375" style="1013" customWidth="1"/>
    <col min="13320" max="13320" width="10.5703125" style="1013" customWidth="1"/>
    <col min="13321" max="13568" width="10.28515625" style="1013"/>
    <col min="13569" max="13569" width="6.5703125" style="1013" customWidth="1"/>
    <col min="13570" max="13570" width="51" style="1013" customWidth="1"/>
    <col min="13571" max="13571" width="14.85546875" style="1013" customWidth="1"/>
    <col min="13572" max="13572" width="14.5703125" style="1013" customWidth="1"/>
    <col min="13573" max="13575" width="14.7109375" style="1013" customWidth="1"/>
    <col min="13576" max="13576" width="10.5703125" style="1013" customWidth="1"/>
    <col min="13577" max="13824" width="10.28515625" style="1013"/>
    <col min="13825" max="13825" width="6.5703125" style="1013" customWidth="1"/>
    <col min="13826" max="13826" width="51" style="1013" customWidth="1"/>
    <col min="13827" max="13827" width="14.85546875" style="1013" customWidth="1"/>
    <col min="13828" max="13828" width="14.5703125" style="1013" customWidth="1"/>
    <col min="13829" max="13831" width="14.7109375" style="1013" customWidth="1"/>
    <col min="13832" max="13832" width="10.5703125" style="1013" customWidth="1"/>
    <col min="13833" max="14080" width="10.28515625" style="1013"/>
    <col min="14081" max="14081" width="6.5703125" style="1013" customWidth="1"/>
    <col min="14082" max="14082" width="51" style="1013" customWidth="1"/>
    <col min="14083" max="14083" width="14.85546875" style="1013" customWidth="1"/>
    <col min="14084" max="14084" width="14.5703125" style="1013" customWidth="1"/>
    <col min="14085" max="14087" width="14.7109375" style="1013" customWidth="1"/>
    <col min="14088" max="14088" width="10.5703125" style="1013" customWidth="1"/>
    <col min="14089" max="14336" width="10.28515625" style="1013"/>
    <col min="14337" max="14337" width="6.5703125" style="1013" customWidth="1"/>
    <col min="14338" max="14338" width="51" style="1013" customWidth="1"/>
    <col min="14339" max="14339" width="14.85546875" style="1013" customWidth="1"/>
    <col min="14340" max="14340" width="14.5703125" style="1013" customWidth="1"/>
    <col min="14341" max="14343" width="14.7109375" style="1013" customWidth="1"/>
    <col min="14344" max="14344" width="10.5703125" style="1013" customWidth="1"/>
    <col min="14345" max="14592" width="10.28515625" style="1013"/>
    <col min="14593" max="14593" width="6.5703125" style="1013" customWidth="1"/>
    <col min="14594" max="14594" width="51" style="1013" customWidth="1"/>
    <col min="14595" max="14595" width="14.85546875" style="1013" customWidth="1"/>
    <col min="14596" max="14596" width="14.5703125" style="1013" customWidth="1"/>
    <col min="14597" max="14599" width="14.7109375" style="1013" customWidth="1"/>
    <col min="14600" max="14600" width="10.5703125" style="1013" customWidth="1"/>
    <col min="14601" max="14848" width="10.28515625" style="1013"/>
    <col min="14849" max="14849" width="6.5703125" style="1013" customWidth="1"/>
    <col min="14850" max="14850" width="51" style="1013" customWidth="1"/>
    <col min="14851" max="14851" width="14.85546875" style="1013" customWidth="1"/>
    <col min="14852" max="14852" width="14.5703125" style="1013" customWidth="1"/>
    <col min="14853" max="14855" width="14.7109375" style="1013" customWidth="1"/>
    <col min="14856" max="14856" width="10.5703125" style="1013" customWidth="1"/>
    <col min="14857" max="15104" width="10.28515625" style="1013"/>
    <col min="15105" max="15105" width="6.5703125" style="1013" customWidth="1"/>
    <col min="15106" max="15106" width="51" style="1013" customWidth="1"/>
    <col min="15107" max="15107" width="14.85546875" style="1013" customWidth="1"/>
    <col min="15108" max="15108" width="14.5703125" style="1013" customWidth="1"/>
    <col min="15109" max="15111" width="14.7109375" style="1013" customWidth="1"/>
    <col min="15112" max="15112" width="10.5703125" style="1013" customWidth="1"/>
    <col min="15113" max="15360" width="10.28515625" style="1013"/>
    <col min="15361" max="15361" width="6.5703125" style="1013" customWidth="1"/>
    <col min="15362" max="15362" width="51" style="1013" customWidth="1"/>
    <col min="15363" max="15363" width="14.85546875" style="1013" customWidth="1"/>
    <col min="15364" max="15364" width="14.5703125" style="1013" customWidth="1"/>
    <col min="15365" max="15367" width="14.7109375" style="1013" customWidth="1"/>
    <col min="15368" max="15368" width="10.5703125" style="1013" customWidth="1"/>
    <col min="15369" max="15616" width="10.28515625" style="1013"/>
    <col min="15617" max="15617" width="6.5703125" style="1013" customWidth="1"/>
    <col min="15618" max="15618" width="51" style="1013" customWidth="1"/>
    <col min="15619" max="15619" width="14.85546875" style="1013" customWidth="1"/>
    <col min="15620" max="15620" width="14.5703125" style="1013" customWidth="1"/>
    <col min="15621" max="15623" width="14.7109375" style="1013" customWidth="1"/>
    <col min="15624" max="15624" width="10.5703125" style="1013" customWidth="1"/>
    <col min="15625" max="15872" width="10.28515625" style="1013"/>
    <col min="15873" max="15873" width="6.5703125" style="1013" customWidth="1"/>
    <col min="15874" max="15874" width="51" style="1013" customWidth="1"/>
    <col min="15875" max="15875" width="14.85546875" style="1013" customWidth="1"/>
    <col min="15876" max="15876" width="14.5703125" style="1013" customWidth="1"/>
    <col min="15877" max="15879" width="14.7109375" style="1013" customWidth="1"/>
    <col min="15880" max="15880" width="10.5703125" style="1013" customWidth="1"/>
    <col min="15881" max="16128" width="10.28515625" style="1013"/>
    <col min="16129" max="16129" width="6.5703125" style="1013" customWidth="1"/>
    <col min="16130" max="16130" width="51" style="1013" customWidth="1"/>
    <col min="16131" max="16131" width="14.85546875" style="1013" customWidth="1"/>
    <col min="16132" max="16132" width="14.5703125" style="1013" customWidth="1"/>
    <col min="16133" max="16135" width="14.7109375" style="1013" customWidth="1"/>
    <col min="16136" max="16136" width="10.5703125" style="1013" customWidth="1"/>
    <col min="16137" max="16384" width="10.28515625" style="1013"/>
  </cols>
  <sheetData>
    <row r="1" spans="1:8">
      <c r="E1" s="1014"/>
      <c r="F1" s="1014" t="s">
        <v>1163</v>
      </c>
    </row>
    <row r="2" spans="1:8">
      <c r="E2" s="1015"/>
      <c r="F2" s="1015" t="s">
        <v>1312</v>
      </c>
      <c r="G2" s="1015"/>
    </row>
    <row r="3" spans="1:8">
      <c r="E3" s="1015"/>
      <c r="F3" s="1015" t="s">
        <v>13</v>
      </c>
      <c r="G3" s="1015"/>
    </row>
    <row r="4" spans="1:8">
      <c r="E4" s="1015"/>
      <c r="F4" s="1015" t="s">
        <v>1305</v>
      </c>
      <c r="G4" s="1015"/>
    </row>
    <row r="6" spans="1:8" ht="19.5" customHeight="1">
      <c r="A6" s="1602" t="s">
        <v>1164</v>
      </c>
      <c r="B6" s="1602"/>
      <c r="C6" s="1602"/>
      <c r="D6" s="1602"/>
      <c r="E6" s="1602"/>
      <c r="F6" s="1602"/>
      <c r="G6" s="1602"/>
      <c r="H6" s="1163"/>
    </row>
    <row r="7" spans="1:8" ht="26.25" customHeight="1">
      <c r="A7" s="1602" t="s">
        <v>251</v>
      </c>
      <c r="B7" s="1602"/>
      <c r="C7" s="1602"/>
      <c r="D7" s="1602"/>
      <c r="E7" s="1602"/>
      <c r="F7" s="1602"/>
      <c r="G7" s="1602"/>
      <c r="H7" s="1163"/>
    </row>
    <row r="8" spans="1:8" ht="8.25" hidden="1" customHeight="1">
      <c r="A8" s="1016"/>
      <c r="B8" s="1016"/>
      <c r="C8" s="1016"/>
      <c r="D8" s="1016"/>
      <c r="E8" s="1016"/>
      <c r="F8" s="1016"/>
      <c r="G8" s="1016"/>
    </row>
    <row r="9" spans="1:8" s="1017" customFormat="1" ht="33.75" customHeight="1">
      <c r="B9" s="1603"/>
      <c r="C9" s="1603"/>
      <c r="D9" s="1603"/>
      <c r="E9" s="1603"/>
      <c r="F9" s="1603"/>
      <c r="G9" s="1603"/>
      <c r="H9" s="1013"/>
    </row>
    <row r="10" spans="1:8" s="1017" customFormat="1" ht="19.5" customHeight="1">
      <c r="A10" s="1604" t="s">
        <v>5</v>
      </c>
      <c r="B10" s="1604"/>
      <c r="C10" s="1604"/>
      <c r="D10" s="1604"/>
      <c r="E10" s="1604"/>
      <c r="F10" s="1604"/>
      <c r="G10" s="1604"/>
      <c r="H10" s="1419"/>
    </row>
    <row r="11" spans="1:8" ht="13.5" customHeight="1">
      <c r="E11" s="1605" t="s">
        <v>688</v>
      </c>
      <c r="F11" s="1605"/>
      <c r="G11" s="1605"/>
      <c r="H11" s="1605"/>
    </row>
    <row r="12" spans="1:8" ht="16.5" customHeight="1">
      <c r="A12" s="1597" t="s">
        <v>11</v>
      </c>
      <c r="B12" s="1597" t="s">
        <v>331</v>
      </c>
      <c r="C12" s="1606" t="s">
        <v>1165</v>
      </c>
      <c r="D12" s="1597" t="s">
        <v>333</v>
      </c>
      <c r="E12" s="1597"/>
      <c r="F12" s="1606" t="s">
        <v>1166</v>
      </c>
      <c r="G12" s="1607" t="s">
        <v>1167</v>
      </c>
      <c r="H12" s="1606" t="s">
        <v>336</v>
      </c>
    </row>
    <row r="13" spans="1:8" ht="39.75" customHeight="1">
      <c r="A13" s="1597"/>
      <c r="B13" s="1597"/>
      <c r="C13" s="1606"/>
      <c r="D13" s="1018" t="s">
        <v>1168</v>
      </c>
      <c r="E13" s="1018" t="s">
        <v>338</v>
      </c>
      <c r="F13" s="1606"/>
      <c r="G13" s="1607"/>
      <c r="H13" s="1606"/>
    </row>
    <row r="14" spans="1:8" s="1020" customFormat="1">
      <c r="A14" s="1019" t="s">
        <v>1</v>
      </c>
      <c r="B14" s="1019" t="s">
        <v>2</v>
      </c>
      <c r="C14" s="1019" t="s">
        <v>4</v>
      </c>
      <c r="D14" s="1019" t="s">
        <v>8</v>
      </c>
      <c r="E14" s="1019" t="s">
        <v>291</v>
      </c>
      <c r="F14" s="1019" t="s">
        <v>292</v>
      </c>
      <c r="G14" s="1019" t="s">
        <v>339</v>
      </c>
      <c r="H14" s="1019" t="s">
        <v>340</v>
      </c>
    </row>
    <row r="15" spans="1:8" s="1020" customFormat="1" ht="12.75" customHeight="1">
      <c r="A15" s="1608"/>
      <c r="B15" s="1608"/>
      <c r="C15" s="1608"/>
      <c r="D15" s="1608"/>
      <c r="E15" s="1608"/>
      <c r="F15" s="1608"/>
      <c r="G15" s="1608"/>
      <c r="H15" s="1608"/>
    </row>
    <row r="16" spans="1:8" s="1020" customFormat="1" ht="20.25" customHeight="1">
      <c r="A16" s="372"/>
      <c r="B16" s="1021" t="s">
        <v>341</v>
      </c>
      <c r="C16" s="769">
        <f>C17+C26+C30+C39+C27+C28+C29</f>
        <v>0</v>
      </c>
      <c r="D16" s="769">
        <f t="shared" ref="D16:F16" si="0">D17+D26+D30+D39+D27+D28+D29</f>
        <v>0</v>
      </c>
      <c r="E16" s="769">
        <f t="shared" si="0"/>
        <v>0</v>
      </c>
      <c r="F16" s="769">
        <f t="shared" si="0"/>
        <v>0</v>
      </c>
      <c r="G16" s="769" t="e">
        <f t="shared" ref="G16:G42" si="1">F16/E16%</f>
        <v>#DIV/0!</v>
      </c>
      <c r="H16" s="1022" t="e">
        <f t="shared" ref="H16:H42" si="2">F16/C16%</f>
        <v>#DIV/0!</v>
      </c>
    </row>
    <row r="17" spans="1:8" s="1020" customFormat="1" ht="20.25" customHeight="1">
      <c r="A17" s="372" t="s">
        <v>143</v>
      </c>
      <c r="B17" s="1021" t="s">
        <v>861</v>
      </c>
      <c r="C17" s="769">
        <f>C18+C19+C20</f>
        <v>0</v>
      </c>
      <c r="D17" s="769">
        <f t="shared" ref="D17:F17" si="3">D18+D19+D20</f>
        <v>0</v>
      </c>
      <c r="E17" s="769">
        <f t="shared" si="3"/>
        <v>0</v>
      </c>
      <c r="F17" s="769">
        <f t="shared" si="3"/>
        <v>0</v>
      </c>
      <c r="G17" s="769" t="e">
        <f t="shared" si="1"/>
        <v>#DIV/0!</v>
      </c>
      <c r="H17" s="1022" t="e">
        <f t="shared" si="2"/>
        <v>#DIV/0!</v>
      </c>
    </row>
    <row r="18" spans="1:8" s="1020" customFormat="1" ht="20.25" customHeight="1">
      <c r="A18" s="366" t="s">
        <v>1</v>
      </c>
      <c r="B18" s="1021" t="s">
        <v>1169</v>
      </c>
      <c r="C18" s="1022"/>
      <c r="D18" s="1022"/>
      <c r="E18" s="1022"/>
      <c r="F18" s="1022"/>
      <c r="G18" s="1022" t="e">
        <f t="shared" si="1"/>
        <v>#DIV/0!</v>
      </c>
      <c r="H18" s="1022" t="e">
        <f t="shared" si="2"/>
        <v>#DIV/0!</v>
      </c>
    </row>
    <row r="19" spans="1:8" s="1020" customFormat="1" ht="20.25" customHeight="1">
      <c r="A19" s="366" t="s">
        <v>2</v>
      </c>
      <c r="B19" s="1021" t="s">
        <v>1170</v>
      </c>
      <c r="C19" s="1022"/>
      <c r="D19" s="1022"/>
      <c r="E19" s="1022"/>
      <c r="F19" s="1022"/>
      <c r="G19" s="1022" t="e">
        <f t="shared" si="1"/>
        <v>#DIV/0!</v>
      </c>
      <c r="H19" s="1022" t="e">
        <f t="shared" si="2"/>
        <v>#DIV/0!</v>
      </c>
    </row>
    <row r="20" spans="1:8" ht="22.5" customHeight="1">
      <c r="A20" s="366" t="s">
        <v>4</v>
      </c>
      <c r="B20" s="1023" t="s">
        <v>1171</v>
      </c>
      <c r="C20" s="769">
        <f>C21+C22+C23+C24+C25</f>
        <v>0</v>
      </c>
      <c r="D20" s="769">
        <f>D21+D22+D23+D24+D25</f>
        <v>0</v>
      </c>
      <c r="E20" s="769">
        <f>E21+E22+E23+E24+E25</f>
        <v>0</v>
      </c>
      <c r="F20" s="769">
        <f>F21+F22+F23+F24+F25</f>
        <v>0</v>
      </c>
      <c r="G20" s="769" t="e">
        <f t="shared" si="1"/>
        <v>#DIV/0!</v>
      </c>
      <c r="H20" s="1022" t="e">
        <f t="shared" si="2"/>
        <v>#DIV/0!</v>
      </c>
    </row>
    <row r="21" spans="1:8" ht="19.5" customHeight="1">
      <c r="A21" s="363" t="s">
        <v>370</v>
      </c>
      <c r="B21" s="1024" t="s">
        <v>1172</v>
      </c>
      <c r="C21" s="779"/>
      <c r="D21" s="779"/>
      <c r="E21" s="779"/>
      <c r="F21" s="779"/>
      <c r="G21" s="780" t="e">
        <f t="shared" si="1"/>
        <v>#DIV/0!</v>
      </c>
      <c r="H21" s="780" t="e">
        <f t="shared" si="2"/>
        <v>#DIV/0!</v>
      </c>
    </row>
    <row r="22" spans="1:8" ht="19.5" customHeight="1">
      <c r="A22" s="363" t="s">
        <v>372</v>
      </c>
      <c r="B22" s="1024" t="s">
        <v>1173</v>
      </c>
      <c r="C22" s="779"/>
      <c r="D22" s="779"/>
      <c r="E22" s="779"/>
      <c r="F22" s="779"/>
      <c r="G22" s="780" t="e">
        <f t="shared" si="1"/>
        <v>#DIV/0!</v>
      </c>
      <c r="H22" s="780" t="e">
        <f t="shared" si="2"/>
        <v>#DIV/0!</v>
      </c>
    </row>
    <row r="23" spans="1:8" ht="19.5" customHeight="1">
      <c r="A23" s="363" t="s">
        <v>374</v>
      </c>
      <c r="B23" s="1024" t="s">
        <v>1174</v>
      </c>
      <c r="C23" s="779"/>
      <c r="D23" s="779"/>
      <c r="E23" s="779"/>
      <c r="F23" s="779"/>
      <c r="G23" s="780" t="e">
        <f t="shared" si="1"/>
        <v>#DIV/0!</v>
      </c>
      <c r="H23" s="780" t="e">
        <f t="shared" si="2"/>
        <v>#DIV/0!</v>
      </c>
    </row>
    <row r="24" spans="1:8" ht="19.5" customHeight="1">
      <c r="A24" s="363" t="s">
        <v>376</v>
      </c>
      <c r="B24" s="1024" t="s">
        <v>1175</v>
      </c>
      <c r="C24" s="779"/>
      <c r="D24" s="779"/>
      <c r="E24" s="779"/>
      <c r="F24" s="779"/>
      <c r="G24" s="780" t="e">
        <f t="shared" si="1"/>
        <v>#DIV/0!</v>
      </c>
      <c r="H24" s="780" t="e">
        <f t="shared" si="2"/>
        <v>#DIV/0!</v>
      </c>
    </row>
    <row r="25" spans="1:8" ht="19.5" customHeight="1">
      <c r="A25" s="363" t="s">
        <v>437</v>
      </c>
      <c r="B25" s="1024" t="s">
        <v>382</v>
      </c>
      <c r="C25" s="779"/>
      <c r="D25" s="779"/>
      <c r="E25" s="779"/>
      <c r="F25" s="779"/>
      <c r="G25" s="780" t="e">
        <f t="shared" si="1"/>
        <v>#DIV/0!</v>
      </c>
      <c r="H25" s="780" t="e">
        <f t="shared" si="2"/>
        <v>#DIV/0!</v>
      </c>
    </row>
    <row r="26" spans="1:8" ht="19.5" customHeight="1">
      <c r="A26" s="372" t="s">
        <v>144</v>
      </c>
      <c r="B26" s="768" t="s">
        <v>383</v>
      </c>
      <c r="C26" s="1025"/>
      <c r="D26" s="1025"/>
      <c r="E26" s="1025"/>
      <c r="F26" s="1025"/>
      <c r="G26" s="769" t="e">
        <f t="shared" si="1"/>
        <v>#DIV/0!</v>
      </c>
      <c r="H26" s="1022" t="e">
        <f t="shared" si="2"/>
        <v>#DIV/0!</v>
      </c>
    </row>
    <row r="27" spans="1:8" ht="19.5" customHeight="1">
      <c r="A27" s="767" t="s">
        <v>159</v>
      </c>
      <c r="B27" s="763" t="s">
        <v>384</v>
      </c>
      <c r="C27" s="1025"/>
      <c r="D27" s="1025"/>
      <c r="E27" s="1025"/>
      <c r="F27" s="1025"/>
      <c r="G27" s="769" t="e">
        <f t="shared" si="1"/>
        <v>#DIV/0!</v>
      </c>
      <c r="H27" s="1022" t="e">
        <f t="shared" si="2"/>
        <v>#DIV/0!</v>
      </c>
    </row>
    <row r="28" spans="1:8" ht="21.75" customHeight="1">
      <c r="A28" s="1026" t="s">
        <v>172</v>
      </c>
      <c r="B28" s="763" t="s">
        <v>385</v>
      </c>
      <c r="C28" s="1025"/>
      <c r="D28" s="1025"/>
      <c r="E28" s="1025"/>
      <c r="F28" s="1025"/>
      <c r="G28" s="769" t="e">
        <f t="shared" si="1"/>
        <v>#DIV/0!</v>
      </c>
      <c r="H28" s="1022" t="e">
        <f t="shared" si="2"/>
        <v>#DIV/0!</v>
      </c>
    </row>
    <row r="29" spans="1:8" ht="21.75" customHeight="1">
      <c r="A29" s="1026" t="s">
        <v>386</v>
      </c>
      <c r="B29" s="763" t="s">
        <v>387</v>
      </c>
      <c r="C29" s="1025"/>
      <c r="D29" s="1025"/>
      <c r="E29" s="1025"/>
      <c r="F29" s="1025"/>
      <c r="G29" s="769" t="e">
        <f t="shared" si="1"/>
        <v>#DIV/0!</v>
      </c>
      <c r="H29" s="1022" t="e">
        <f t="shared" si="2"/>
        <v>#DIV/0!</v>
      </c>
    </row>
    <row r="30" spans="1:8" ht="21.75" customHeight="1">
      <c r="A30" s="1026" t="s">
        <v>388</v>
      </c>
      <c r="B30" s="373" t="s">
        <v>389</v>
      </c>
      <c r="C30" s="769">
        <f>C31+C38+C32</f>
        <v>0</v>
      </c>
      <c r="D30" s="769">
        <f>D31+D38+D32</f>
        <v>0</v>
      </c>
      <c r="E30" s="769">
        <f>E31+E38+E32</f>
        <v>0</v>
      </c>
      <c r="F30" s="769">
        <f>F31+F38+F32</f>
        <v>0</v>
      </c>
      <c r="G30" s="769" t="e">
        <f t="shared" si="1"/>
        <v>#DIV/0!</v>
      </c>
      <c r="H30" s="1022" t="e">
        <f t="shared" si="2"/>
        <v>#DIV/0!</v>
      </c>
    </row>
    <row r="31" spans="1:8" ht="19.5" customHeight="1">
      <c r="A31" s="1027" t="s">
        <v>1</v>
      </c>
      <c r="B31" s="1028" t="s">
        <v>390</v>
      </c>
      <c r="C31" s="779"/>
      <c r="D31" s="779"/>
      <c r="E31" s="779"/>
      <c r="F31" s="779"/>
      <c r="G31" s="780" t="e">
        <f t="shared" si="1"/>
        <v>#DIV/0!</v>
      </c>
      <c r="H31" s="780" t="e">
        <f t="shared" si="2"/>
        <v>#DIV/0!</v>
      </c>
    </row>
    <row r="32" spans="1:8" ht="19.5" customHeight="1">
      <c r="A32" s="1027" t="s">
        <v>2</v>
      </c>
      <c r="B32" s="766" t="s">
        <v>1176</v>
      </c>
      <c r="C32" s="780">
        <f>SUM(C33:C37)</f>
        <v>0</v>
      </c>
      <c r="D32" s="780">
        <f>SUM(D33:D37)</f>
        <v>0</v>
      </c>
      <c r="E32" s="780">
        <f>SUM(E33:E37)</f>
        <v>0</v>
      </c>
      <c r="F32" s="780">
        <f>SUM(F33:F37)</f>
        <v>0</v>
      </c>
      <c r="G32" s="780" t="e">
        <f t="shared" si="1"/>
        <v>#DIV/0!</v>
      </c>
      <c r="H32" s="780" t="e">
        <f t="shared" si="2"/>
        <v>#DIV/0!</v>
      </c>
    </row>
    <row r="33" spans="1:8" ht="19.5" customHeight="1">
      <c r="A33" s="764" t="s">
        <v>392</v>
      </c>
      <c r="B33" s="1013" t="s">
        <v>1177</v>
      </c>
      <c r="C33" s="779"/>
      <c r="D33" s="779"/>
      <c r="E33" s="779"/>
      <c r="F33" s="779"/>
      <c r="G33" s="780" t="e">
        <f t="shared" si="1"/>
        <v>#DIV/0!</v>
      </c>
      <c r="H33" s="780" t="e">
        <f t="shared" si="2"/>
        <v>#DIV/0!</v>
      </c>
    </row>
    <row r="34" spans="1:8" ht="19.5" customHeight="1">
      <c r="A34" s="764" t="s">
        <v>393</v>
      </c>
      <c r="B34" s="504" t="s">
        <v>373</v>
      </c>
      <c r="C34" s="779"/>
      <c r="D34" s="779"/>
      <c r="E34" s="779"/>
      <c r="F34" s="779"/>
      <c r="G34" s="780" t="e">
        <f t="shared" si="1"/>
        <v>#DIV/0!</v>
      </c>
      <c r="H34" s="780" t="e">
        <f t="shared" si="2"/>
        <v>#DIV/0!</v>
      </c>
    </row>
    <row r="35" spans="1:8" ht="19.5" customHeight="1">
      <c r="A35" s="764" t="s">
        <v>394</v>
      </c>
      <c r="B35" s="504" t="s">
        <v>375</v>
      </c>
      <c r="C35" s="779"/>
      <c r="D35" s="779"/>
      <c r="E35" s="779"/>
      <c r="F35" s="779"/>
      <c r="G35" s="780" t="e">
        <f t="shared" si="1"/>
        <v>#DIV/0!</v>
      </c>
      <c r="H35" s="780" t="e">
        <f t="shared" si="2"/>
        <v>#DIV/0!</v>
      </c>
    </row>
    <row r="36" spans="1:8" ht="19.5" customHeight="1">
      <c r="A36" s="764" t="s">
        <v>395</v>
      </c>
      <c r="B36" s="504" t="s">
        <v>377</v>
      </c>
      <c r="C36" s="779"/>
      <c r="D36" s="779"/>
      <c r="E36" s="779"/>
      <c r="F36" s="779"/>
      <c r="G36" s="780" t="e">
        <f t="shared" si="1"/>
        <v>#DIV/0!</v>
      </c>
      <c r="H36" s="780" t="e">
        <f t="shared" si="2"/>
        <v>#DIV/0!</v>
      </c>
    </row>
    <row r="37" spans="1:8" ht="19.5" customHeight="1">
      <c r="A37" s="764" t="s">
        <v>1178</v>
      </c>
      <c r="B37" s="785" t="s">
        <v>1179</v>
      </c>
      <c r="C37" s="779"/>
      <c r="D37" s="779"/>
      <c r="E37" s="779"/>
      <c r="F37" s="779"/>
      <c r="G37" s="780" t="e">
        <f t="shared" si="1"/>
        <v>#DIV/0!</v>
      </c>
      <c r="H37" s="780" t="e">
        <f t="shared" si="2"/>
        <v>#DIV/0!</v>
      </c>
    </row>
    <row r="38" spans="1:8" ht="19.5" customHeight="1">
      <c r="A38" s="764" t="s">
        <v>4</v>
      </c>
      <c r="B38" s="765" t="s">
        <v>382</v>
      </c>
      <c r="C38" s="779"/>
      <c r="D38" s="779"/>
      <c r="E38" s="779"/>
      <c r="F38" s="779"/>
      <c r="G38" s="780" t="e">
        <f t="shared" si="1"/>
        <v>#DIV/0!</v>
      </c>
      <c r="H38" s="780" t="e">
        <f t="shared" si="2"/>
        <v>#DIV/0!</v>
      </c>
    </row>
    <row r="39" spans="1:8" ht="19.5" customHeight="1">
      <c r="A39" s="1026" t="s">
        <v>397</v>
      </c>
      <c r="B39" s="768" t="s">
        <v>398</v>
      </c>
      <c r="C39" s="745">
        <f>C40+C42+C41</f>
        <v>0</v>
      </c>
      <c r="D39" s="745">
        <f>D40+D42+D41</f>
        <v>0</v>
      </c>
      <c r="E39" s="745">
        <f>E40+E42+E41</f>
        <v>0</v>
      </c>
      <c r="F39" s="745">
        <f>F40+F42+F41</f>
        <v>0</v>
      </c>
      <c r="G39" s="745" t="e">
        <f t="shared" si="1"/>
        <v>#DIV/0!</v>
      </c>
      <c r="H39" s="376" t="e">
        <f t="shared" si="2"/>
        <v>#DIV/0!</v>
      </c>
    </row>
    <row r="40" spans="1:8" ht="19.5" customHeight="1">
      <c r="A40" s="403" t="s">
        <v>1</v>
      </c>
      <c r="B40" s="770" t="s">
        <v>1180</v>
      </c>
      <c r="C40" s="779"/>
      <c r="D40" s="779"/>
      <c r="E40" s="779"/>
      <c r="F40" s="779"/>
      <c r="G40" s="780" t="e">
        <f t="shared" si="1"/>
        <v>#DIV/0!</v>
      </c>
      <c r="H40" s="780" t="e">
        <f t="shared" si="2"/>
        <v>#DIV/0!</v>
      </c>
    </row>
    <row r="41" spans="1:8" ht="19.5" customHeight="1">
      <c r="A41" s="403" t="s">
        <v>2</v>
      </c>
      <c r="B41" s="770" t="s">
        <v>1181</v>
      </c>
      <c r="C41" s="779"/>
      <c r="D41" s="779"/>
      <c r="E41" s="779"/>
      <c r="F41" s="779"/>
      <c r="G41" s="780" t="e">
        <f t="shared" si="1"/>
        <v>#DIV/0!</v>
      </c>
      <c r="H41" s="780" t="e">
        <f t="shared" si="2"/>
        <v>#DIV/0!</v>
      </c>
    </row>
    <row r="42" spans="1:8" ht="19.5" customHeight="1">
      <c r="A42" s="403" t="s">
        <v>4</v>
      </c>
      <c r="B42" s="770" t="s">
        <v>1182</v>
      </c>
      <c r="C42" s="779"/>
      <c r="D42" s="779"/>
      <c r="E42" s="779"/>
      <c r="F42" s="779"/>
      <c r="G42" s="780" t="e">
        <f t="shared" si="1"/>
        <v>#DIV/0!</v>
      </c>
      <c r="H42" s="780" t="e">
        <f t="shared" si="2"/>
        <v>#DIV/0!</v>
      </c>
    </row>
    <row r="43" spans="1:8" s="1030" customFormat="1" ht="14.25" customHeight="1">
      <c r="A43" s="1609"/>
      <c r="B43" s="1609"/>
      <c r="C43" s="1609"/>
      <c r="D43" s="1609"/>
      <c r="E43" s="1609"/>
      <c r="F43" s="1609"/>
      <c r="G43" s="1609"/>
      <c r="H43" s="1609"/>
    </row>
    <row r="44" spans="1:8" s="1030" customFormat="1" ht="22.5" customHeight="1">
      <c r="A44" s="1031"/>
      <c r="B44" s="768" t="s">
        <v>402</v>
      </c>
      <c r="C44" s="769">
        <f>C50+C92+C95+C99+C103+C91</f>
        <v>0</v>
      </c>
      <c r="D44" s="769">
        <f>D50+D92+D95+D99+D103+D91</f>
        <v>0</v>
      </c>
      <c r="E44" s="769">
        <f>E50+E92+E95+E99+E103+E91</f>
        <v>0</v>
      </c>
      <c r="F44" s="769">
        <f>F50+F92+F95+F99+F103+F91</f>
        <v>0</v>
      </c>
      <c r="G44" s="769" t="e">
        <f>F44/E44%</f>
        <v>#DIV/0!</v>
      </c>
      <c r="H44" s="1022" t="e">
        <f>F44/C44%</f>
        <v>#DIV/0!</v>
      </c>
    </row>
    <row r="45" spans="1:8" s="1030" customFormat="1" ht="21.75" customHeight="1">
      <c r="A45" s="1026" t="s">
        <v>403</v>
      </c>
      <c r="B45" s="1610" t="s">
        <v>404</v>
      </c>
      <c r="C45" s="1610"/>
      <c r="D45" s="1610"/>
      <c r="E45" s="1610"/>
      <c r="F45" s="1610"/>
      <c r="G45" s="1610"/>
      <c r="H45" s="1610"/>
    </row>
    <row r="46" spans="1:8" s="1030" customFormat="1" ht="21" customHeight="1">
      <c r="A46" s="408" t="s">
        <v>405</v>
      </c>
      <c r="B46" s="1032" t="s">
        <v>889</v>
      </c>
      <c r="C46" s="769">
        <f>C47+C48+C49</f>
        <v>0</v>
      </c>
      <c r="D46" s="769">
        <f>D47+D48+D49</f>
        <v>0</v>
      </c>
      <c r="E46" s="769">
        <f>E47+E48+E49</f>
        <v>0</v>
      </c>
      <c r="F46" s="769">
        <f>F47+F48+F49</f>
        <v>0</v>
      </c>
      <c r="G46" s="769" t="e">
        <f t="shared" ref="G46:G103" si="4">F46/E46%</f>
        <v>#DIV/0!</v>
      </c>
      <c r="H46" s="1022" t="e">
        <f t="shared" ref="H46:H103" si="5">F46/C46%</f>
        <v>#DIV/0!</v>
      </c>
    </row>
    <row r="47" spans="1:8" ht="21" customHeight="1">
      <c r="A47" s="403" t="s">
        <v>1</v>
      </c>
      <c r="B47" s="1033" t="s">
        <v>890</v>
      </c>
      <c r="C47" s="779"/>
      <c r="D47" s="779"/>
      <c r="E47" s="779"/>
      <c r="F47" s="779"/>
      <c r="G47" s="780" t="e">
        <f t="shared" si="4"/>
        <v>#DIV/0!</v>
      </c>
      <c r="H47" s="780" t="e">
        <f t="shared" si="5"/>
        <v>#DIV/0!</v>
      </c>
    </row>
    <row r="48" spans="1:8" ht="21" customHeight="1">
      <c r="A48" s="403" t="s">
        <v>2</v>
      </c>
      <c r="B48" s="1034" t="s">
        <v>891</v>
      </c>
      <c r="C48" s="779"/>
      <c r="D48" s="779"/>
      <c r="E48" s="779"/>
      <c r="F48" s="779"/>
      <c r="G48" s="780" t="e">
        <f t="shared" si="4"/>
        <v>#DIV/0!</v>
      </c>
      <c r="H48" s="780" t="e">
        <f t="shared" si="5"/>
        <v>#DIV/0!</v>
      </c>
    </row>
    <row r="49" spans="1:8" ht="21" customHeight="1">
      <c r="A49" s="403" t="s">
        <v>4</v>
      </c>
      <c r="B49" s="1034" t="s">
        <v>892</v>
      </c>
      <c r="C49" s="779"/>
      <c r="D49" s="779"/>
      <c r="E49" s="779"/>
      <c r="F49" s="779"/>
      <c r="G49" s="780" t="e">
        <f t="shared" si="4"/>
        <v>#DIV/0!</v>
      </c>
      <c r="H49" s="780" t="e">
        <f t="shared" si="5"/>
        <v>#DIV/0!</v>
      </c>
    </row>
    <row r="50" spans="1:8" s="1030" customFormat="1" ht="21" customHeight="1">
      <c r="A50" s="767" t="s">
        <v>410</v>
      </c>
      <c r="B50" s="768" t="s">
        <v>411</v>
      </c>
      <c r="C50" s="769">
        <f>C51+C56+C61+C62+C72+C79+C82+C87+C68+C76</f>
        <v>0</v>
      </c>
      <c r="D50" s="769">
        <f>D51+D56+D61+D62+D72+D79+D82+D87+D68+D76</f>
        <v>0</v>
      </c>
      <c r="E50" s="769">
        <f>E51+E56+E61+E62+E72+E79+E82+E87+E68+E76</f>
        <v>0</v>
      </c>
      <c r="F50" s="769">
        <f>F51+F56+F61+F62+F72+F79+F82+F87+F68+F76</f>
        <v>0</v>
      </c>
      <c r="G50" s="769" t="e">
        <f t="shared" si="4"/>
        <v>#DIV/0!</v>
      </c>
      <c r="H50" s="1022" t="e">
        <f t="shared" si="5"/>
        <v>#DIV/0!</v>
      </c>
    </row>
    <row r="51" spans="1:8" ht="21" customHeight="1">
      <c r="A51" s="1035" t="s">
        <v>1</v>
      </c>
      <c r="B51" s="778" t="s">
        <v>893</v>
      </c>
      <c r="C51" s="1022">
        <f>C53+C52+C54+C55</f>
        <v>0</v>
      </c>
      <c r="D51" s="1022">
        <f>D53+D52+D54+D55</f>
        <v>0</v>
      </c>
      <c r="E51" s="1022">
        <f>E53+E52+E54+E55</f>
        <v>0</v>
      </c>
      <c r="F51" s="1022">
        <f>F53+F52+F54+F55</f>
        <v>0</v>
      </c>
      <c r="G51" s="1022" t="e">
        <f t="shared" si="4"/>
        <v>#DIV/0!</v>
      </c>
      <c r="H51" s="1022" t="e">
        <f t="shared" si="5"/>
        <v>#DIV/0!</v>
      </c>
    </row>
    <row r="52" spans="1:8" ht="21" customHeight="1">
      <c r="A52" s="1036" t="s">
        <v>344</v>
      </c>
      <c r="B52" s="770" t="s">
        <v>1183</v>
      </c>
      <c r="C52" s="779"/>
      <c r="D52" s="779"/>
      <c r="E52" s="779"/>
      <c r="F52" s="779"/>
      <c r="G52" s="780" t="e">
        <f t="shared" si="4"/>
        <v>#DIV/0!</v>
      </c>
      <c r="H52" s="780" t="e">
        <f t="shared" si="5"/>
        <v>#DIV/0!</v>
      </c>
    </row>
    <row r="53" spans="1:8" ht="21" customHeight="1">
      <c r="A53" s="1036" t="s">
        <v>352</v>
      </c>
      <c r="B53" s="770" t="s">
        <v>1184</v>
      </c>
      <c r="C53" s="779"/>
      <c r="D53" s="779"/>
      <c r="E53" s="779"/>
      <c r="F53" s="779"/>
      <c r="G53" s="780" t="e">
        <f t="shared" si="4"/>
        <v>#DIV/0!</v>
      </c>
      <c r="H53" s="780" t="e">
        <f t="shared" si="5"/>
        <v>#DIV/0!</v>
      </c>
    </row>
    <row r="54" spans="1:8" ht="21" customHeight="1">
      <c r="A54" s="1036" t="s">
        <v>354</v>
      </c>
      <c r="B54" s="770" t="s">
        <v>1185</v>
      </c>
      <c r="C54" s="779"/>
      <c r="D54" s="779"/>
      <c r="E54" s="779"/>
      <c r="F54" s="779"/>
      <c r="G54" s="780" t="e">
        <f t="shared" si="4"/>
        <v>#DIV/0!</v>
      </c>
      <c r="H54" s="780" t="e">
        <f t="shared" si="5"/>
        <v>#DIV/0!</v>
      </c>
    </row>
    <row r="55" spans="1:8" ht="21" customHeight="1">
      <c r="A55" s="1036" t="s">
        <v>356</v>
      </c>
      <c r="B55" s="770" t="s">
        <v>492</v>
      </c>
      <c r="C55" s="779"/>
      <c r="D55" s="779"/>
      <c r="E55" s="779"/>
      <c r="F55" s="779"/>
      <c r="G55" s="780" t="e">
        <f t="shared" si="4"/>
        <v>#DIV/0!</v>
      </c>
      <c r="H55" s="780" t="e">
        <f t="shared" si="5"/>
        <v>#DIV/0!</v>
      </c>
    </row>
    <row r="56" spans="1:8" ht="21" customHeight="1">
      <c r="A56" s="1035" t="s">
        <v>2</v>
      </c>
      <c r="B56" s="778" t="s">
        <v>418</v>
      </c>
      <c r="C56" s="1022">
        <f>C57+C58+C59+C60</f>
        <v>0</v>
      </c>
      <c r="D56" s="1022">
        <f>D57+D58+D59+D60</f>
        <v>0</v>
      </c>
      <c r="E56" s="1022">
        <f>E57+E58+E59+E60</f>
        <v>0</v>
      </c>
      <c r="F56" s="1022">
        <f>F57+F58+F59+F60</f>
        <v>0</v>
      </c>
      <c r="G56" s="1022" t="e">
        <f t="shared" si="4"/>
        <v>#DIV/0!</v>
      </c>
      <c r="H56" s="1022" t="e">
        <f t="shared" si="5"/>
        <v>#DIV/0!</v>
      </c>
    </row>
    <row r="57" spans="1:8" ht="21" customHeight="1">
      <c r="A57" s="1036" t="s">
        <v>392</v>
      </c>
      <c r="B57" s="770" t="s">
        <v>1186</v>
      </c>
      <c r="C57" s="779"/>
      <c r="D57" s="779"/>
      <c r="E57" s="779"/>
      <c r="F57" s="779"/>
      <c r="G57" s="780" t="e">
        <f t="shared" si="4"/>
        <v>#DIV/0!</v>
      </c>
      <c r="H57" s="780" t="e">
        <f t="shared" si="5"/>
        <v>#DIV/0!</v>
      </c>
    </row>
    <row r="58" spans="1:8" ht="21" customHeight="1">
      <c r="A58" s="1036" t="s">
        <v>393</v>
      </c>
      <c r="B58" s="770" t="s">
        <v>1187</v>
      </c>
      <c r="C58" s="779"/>
      <c r="D58" s="779"/>
      <c r="E58" s="779"/>
      <c r="F58" s="779"/>
      <c r="G58" s="780" t="e">
        <f t="shared" si="4"/>
        <v>#DIV/0!</v>
      </c>
      <c r="H58" s="780" t="e">
        <f t="shared" si="5"/>
        <v>#DIV/0!</v>
      </c>
    </row>
    <row r="59" spans="1:8" ht="21" customHeight="1">
      <c r="A59" s="1036" t="s">
        <v>394</v>
      </c>
      <c r="B59" s="770" t="s">
        <v>1188</v>
      </c>
      <c r="C59" s="779"/>
      <c r="D59" s="779"/>
      <c r="E59" s="779"/>
      <c r="F59" s="779"/>
      <c r="G59" s="780" t="e">
        <f t="shared" si="4"/>
        <v>#DIV/0!</v>
      </c>
      <c r="H59" s="780" t="e">
        <f t="shared" si="5"/>
        <v>#DIV/0!</v>
      </c>
    </row>
    <row r="60" spans="1:8" ht="21" customHeight="1">
      <c r="A60" s="1036" t="s">
        <v>395</v>
      </c>
      <c r="B60" s="770" t="s">
        <v>1189</v>
      </c>
      <c r="C60" s="779"/>
      <c r="D60" s="779"/>
      <c r="E60" s="779"/>
      <c r="F60" s="779"/>
      <c r="G60" s="780" t="e">
        <f t="shared" si="4"/>
        <v>#DIV/0!</v>
      </c>
      <c r="H60" s="780" t="e">
        <f t="shared" si="5"/>
        <v>#DIV/0!</v>
      </c>
    </row>
    <row r="61" spans="1:8" ht="21" customHeight="1">
      <c r="A61" s="1035" t="s">
        <v>4</v>
      </c>
      <c r="B61" s="778" t="s">
        <v>438</v>
      </c>
      <c r="C61" s="1037"/>
      <c r="D61" s="1037"/>
      <c r="E61" s="1037"/>
      <c r="F61" s="1037"/>
      <c r="G61" s="1022" t="e">
        <f t="shared" si="4"/>
        <v>#DIV/0!</v>
      </c>
      <c r="H61" s="1022" t="e">
        <f t="shared" si="5"/>
        <v>#DIV/0!</v>
      </c>
    </row>
    <row r="62" spans="1:8" ht="21" customHeight="1">
      <c r="A62" s="1035" t="s">
        <v>8</v>
      </c>
      <c r="B62" s="778" t="s">
        <v>900</v>
      </c>
      <c r="C62" s="1022">
        <f>C66+C67+C63+C64+C65</f>
        <v>0</v>
      </c>
      <c r="D62" s="1022">
        <f>D66+D67+D63+D64+D65</f>
        <v>0</v>
      </c>
      <c r="E62" s="1022">
        <f>E66+E67+E63+E64+E65</f>
        <v>0</v>
      </c>
      <c r="F62" s="1022">
        <f>F66+F67+F63+F64+F65</f>
        <v>0</v>
      </c>
      <c r="G62" s="1022" t="e">
        <f t="shared" si="4"/>
        <v>#DIV/0!</v>
      </c>
      <c r="H62" s="1022" t="e">
        <f t="shared" si="5"/>
        <v>#DIV/0!</v>
      </c>
    </row>
    <row r="63" spans="1:8" ht="21" customHeight="1">
      <c r="A63" s="1036" t="s">
        <v>1190</v>
      </c>
      <c r="B63" s="770" t="s">
        <v>901</v>
      </c>
      <c r="C63" s="779"/>
      <c r="D63" s="779"/>
      <c r="E63" s="779"/>
      <c r="F63" s="779"/>
      <c r="G63" s="780" t="e">
        <f t="shared" si="4"/>
        <v>#DIV/0!</v>
      </c>
      <c r="H63" s="780" t="e">
        <f t="shared" si="5"/>
        <v>#DIV/0!</v>
      </c>
    </row>
    <row r="64" spans="1:8" ht="21" customHeight="1">
      <c r="A64" s="1036" t="s">
        <v>1191</v>
      </c>
      <c r="B64" s="770" t="s">
        <v>1192</v>
      </c>
      <c r="C64" s="779"/>
      <c r="D64" s="779"/>
      <c r="E64" s="779"/>
      <c r="F64" s="779"/>
      <c r="G64" s="780" t="e">
        <f t="shared" si="4"/>
        <v>#DIV/0!</v>
      </c>
      <c r="H64" s="780" t="e">
        <f t="shared" si="5"/>
        <v>#DIV/0!</v>
      </c>
    </row>
    <row r="65" spans="1:8" ht="21" customHeight="1">
      <c r="A65" s="1036" t="s">
        <v>1193</v>
      </c>
      <c r="B65" s="770" t="s">
        <v>1194</v>
      </c>
      <c r="C65" s="779"/>
      <c r="D65" s="779"/>
      <c r="E65" s="779"/>
      <c r="F65" s="779"/>
      <c r="G65" s="780" t="e">
        <f t="shared" si="4"/>
        <v>#DIV/0!</v>
      </c>
      <c r="H65" s="780" t="e">
        <f t="shared" si="5"/>
        <v>#DIV/0!</v>
      </c>
    </row>
    <row r="66" spans="1:8" ht="21" customHeight="1">
      <c r="A66" s="1036" t="s">
        <v>1195</v>
      </c>
      <c r="B66" s="766" t="s">
        <v>454</v>
      </c>
      <c r="C66" s="779"/>
      <c r="D66" s="779"/>
      <c r="E66" s="779"/>
      <c r="F66" s="779"/>
      <c r="G66" s="780" t="e">
        <f t="shared" si="4"/>
        <v>#DIV/0!</v>
      </c>
      <c r="H66" s="780" t="e">
        <f t="shared" si="5"/>
        <v>#DIV/0!</v>
      </c>
    </row>
    <row r="67" spans="1:8" ht="21" customHeight="1">
      <c r="A67" s="1036" t="s">
        <v>1196</v>
      </c>
      <c r="B67" s="766" t="s">
        <v>456</v>
      </c>
      <c r="C67" s="779"/>
      <c r="D67" s="779"/>
      <c r="E67" s="779"/>
      <c r="F67" s="779"/>
      <c r="G67" s="780" t="e">
        <f t="shared" si="4"/>
        <v>#DIV/0!</v>
      </c>
      <c r="H67" s="780" t="e">
        <f t="shared" si="5"/>
        <v>#DIV/0!</v>
      </c>
    </row>
    <row r="68" spans="1:8" ht="30.95" customHeight="1">
      <c r="A68" s="1035" t="s">
        <v>291</v>
      </c>
      <c r="B68" s="776" t="s">
        <v>457</v>
      </c>
      <c r="C68" s="1022">
        <f>C69+C70+C71</f>
        <v>0</v>
      </c>
      <c r="D68" s="1022">
        <f>D69+D70+D71</f>
        <v>0</v>
      </c>
      <c r="E68" s="1022">
        <f>E69+E70+E71</f>
        <v>0</v>
      </c>
      <c r="F68" s="1022">
        <f>F69+F70+F71</f>
        <v>0</v>
      </c>
      <c r="G68" s="1022" t="e">
        <f>F68/E68%</f>
        <v>#DIV/0!</v>
      </c>
      <c r="H68" s="1022" t="e">
        <f>F68/C68%</f>
        <v>#DIV/0!</v>
      </c>
    </row>
    <row r="69" spans="1:8" ht="21" customHeight="1">
      <c r="A69" s="1036" t="s">
        <v>441</v>
      </c>
      <c r="B69" s="770" t="s">
        <v>459</v>
      </c>
      <c r="C69" s="779"/>
      <c r="D69" s="779"/>
      <c r="E69" s="779"/>
      <c r="F69" s="779"/>
      <c r="G69" s="780" t="e">
        <f>F69/E69%</f>
        <v>#DIV/0!</v>
      </c>
      <c r="H69" s="780" t="e">
        <f>F69/C69%</f>
        <v>#DIV/0!</v>
      </c>
    </row>
    <row r="70" spans="1:8" ht="21" customHeight="1">
      <c r="A70" s="1036" t="s">
        <v>443</v>
      </c>
      <c r="B70" s="770" t="s">
        <v>461</v>
      </c>
      <c r="C70" s="779"/>
      <c r="D70" s="779"/>
      <c r="E70" s="779"/>
      <c r="F70" s="779"/>
      <c r="G70" s="780" t="e">
        <f>F70/E70%</f>
        <v>#DIV/0!</v>
      </c>
      <c r="H70" s="780" t="e">
        <f>F70/C70%</f>
        <v>#DIV/0!</v>
      </c>
    </row>
    <row r="71" spans="1:8" ht="21" customHeight="1">
      <c r="A71" s="1036" t="s">
        <v>445</v>
      </c>
      <c r="B71" s="770" t="s">
        <v>463</v>
      </c>
      <c r="C71" s="779"/>
      <c r="D71" s="779"/>
      <c r="E71" s="779"/>
      <c r="F71" s="779"/>
      <c r="G71" s="780" t="e">
        <f>F71/E71%</f>
        <v>#DIV/0!</v>
      </c>
      <c r="H71" s="780" t="e">
        <f>F71/C71%</f>
        <v>#DIV/0!</v>
      </c>
    </row>
    <row r="72" spans="1:8" ht="21" customHeight="1">
      <c r="A72" s="1035" t="s">
        <v>292</v>
      </c>
      <c r="B72" s="778" t="s">
        <v>464</v>
      </c>
      <c r="C72" s="1022">
        <f>C73+C74+C75</f>
        <v>0</v>
      </c>
      <c r="D72" s="1022">
        <f>D73+D74+D75</f>
        <v>0</v>
      </c>
      <c r="E72" s="1022">
        <f>E73+E74+E75</f>
        <v>0</v>
      </c>
      <c r="F72" s="1022">
        <f>F73+F74+F75</f>
        <v>0</v>
      </c>
      <c r="G72" s="1022" t="e">
        <f t="shared" si="4"/>
        <v>#DIV/0!</v>
      </c>
      <c r="H72" s="1022" t="e">
        <f t="shared" si="5"/>
        <v>#DIV/0!</v>
      </c>
    </row>
    <row r="73" spans="1:8" ht="21" customHeight="1">
      <c r="A73" s="1036" t="s">
        <v>458</v>
      </c>
      <c r="B73" s="770" t="s">
        <v>467</v>
      </c>
      <c r="C73" s="779"/>
      <c r="D73" s="779"/>
      <c r="E73" s="779"/>
      <c r="F73" s="779"/>
      <c r="G73" s="780" t="e">
        <f t="shared" si="4"/>
        <v>#DIV/0!</v>
      </c>
      <c r="H73" s="780" t="e">
        <f t="shared" si="5"/>
        <v>#DIV/0!</v>
      </c>
    </row>
    <row r="74" spans="1:8" ht="21" customHeight="1">
      <c r="A74" s="1036" t="s">
        <v>460</v>
      </c>
      <c r="B74" s="770" t="s">
        <v>469</v>
      </c>
      <c r="C74" s="779"/>
      <c r="D74" s="779"/>
      <c r="E74" s="779"/>
      <c r="F74" s="779"/>
      <c r="G74" s="780" t="e">
        <f t="shared" si="4"/>
        <v>#DIV/0!</v>
      </c>
      <c r="H74" s="780" t="e">
        <f t="shared" si="5"/>
        <v>#DIV/0!</v>
      </c>
    </row>
    <row r="75" spans="1:8" ht="21" customHeight="1">
      <c r="A75" s="1036" t="s">
        <v>462</v>
      </c>
      <c r="B75" s="770" t="s">
        <v>471</v>
      </c>
      <c r="C75" s="779"/>
      <c r="D75" s="779"/>
      <c r="E75" s="779"/>
      <c r="F75" s="779"/>
      <c r="G75" s="780" t="e">
        <f t="shared" si="4"/>
        <v>#DIV/0!</v>
      </c>
      <c r="H75" s="780" t="e">
        <f t="shared" si="5"/>
        <v>#DIV/0!</v>
      </c>
    </row>
    <row r="76" spans="1:8" ht="21" customHeight="1">
      <c r="A76" s="1038" t="s">
        <v>339</v>
      </c>
      <c r="B76" s="778" t="s">
        <v>472</v>
      </c>
      <c r="C76" s="1022">
        <f>C77+C78</f>
        <v>0</v>
      </c>
      <c r="D76" s="1022">
        <f>D77+D78</f>
        <v>0</v>
      </c>
      <c r="E76" s="1022">
        <f>E77+E78</f>
        <v>0</v>
      </c>
      <c r="F76" s="1022">
        <f>F77+F78</f>
        <v>0</v>
      </c>
      <c r="G76" s="1022" t="e">
        <f>F76/E76%</f>
        <v>#DIV/0!</v>
      </c>
      <c r="H76" s="1022" t="e">
        <f>F76/C76%</f>
        <v>#DIV/0!</v>
      </c>
    </row>
    <row r="77" spans="1:8" ht="21" customHeight="1">
      <c r="A77" s="1036" t="s">
        <v>466</v>
      </c>
      <c r="B77" s="770" t="s">
        <v>474</v>
      </c>
      <c r="C77" s="779"/>
      <c r="D77" s="779"/>
      <c r="E77" s="779"/>
      <c r="F77" s="779"/>
      <c r="G77" s="780" t="e">
        <f>F77/E77%</f>
        <v>#DIV/0!</v>
      </c>
      <c r="H77" s="780" t="e">
        <f>F77/C77%</f>
        <v>#DIV/0!</v>
      </c>
    </row>
    <row r="78" spans="1:8" ht="21" customHeight="1">
      <c r="A78" s="1036" t="s">
        <v>468</v>
      </c>
      <c r="B78" s="770" t="s">
        <v>476</v>
      </c>
      <c r="C78" s="779"/>
      <c r="D78" s="779"/>
      <c r="E78" s="779"/>
      <c r="F78" s="779"/>
      <c r="G78" s="780" t="e">
        <f>F78/E78%</f>
        <v>#DIV/0!</v>
      </c>
      <c r="H78" s="780" t="e">
        <f>F78/C78%</f>
        <v>#DIV/0!</v>
      </c>
    </row>
    <row r="79" spans="1:8" ht="21" customHeight="1">
      <c r="A79" s="1038" t="s">
        <v>340</v>
      </c>
      <c r="B79" s="778" t="s">
        <v>478</v>
      </c>
      <c r="C79" s="1022">
        <f>C80+C81</f>
        <v>0</v>
      </c>
      <c r="D79" s="1022">
        <f>D80+D81</f>
        <v>0</v>
      </c>
      <c r="E79" s="1022">
        <f>E80+E81</f>
        <v>0</v>
      </c>
      <c r="F79" s="1022">
        <f>F80+F81</f>
        <v>0</v>
      </c>
      <c r="G79" s="1022" t="e">
        <f t="shared" si="4"/>
        <v>#DIV/0!</v>
      </c>
      <c r="H79" s="1022" t="e">
        <f t="shared" si="5"/>
        <v>#DIV/0!</v>
      </c>
    </row>
    <row r="80" spans="1:8" ht="21" customHeight="1">
      <c r="A80" s="1036" t="s">
        <v>473</v>
      </c>
      <c r="B80" s="770" t="s">
        <v>481</v>
      </c>
      <c r="C80" s="779"/>
      <c r="D80" s="779"/>
      <c r="E80" s="779"/>
      <c r="F80" s="779"/>
      <c r="G80" s="780" t="e">
        <f t="shared" si="4"/>
        <v>#DIV/0!</v>
      </c>
      <c r="H80" s="780" t="e">
        <f t="shared" si="5"/>
        <v>#DIV/0!</v>
      </c>
    </row>
    <row r="81" spans="1:8" s="1039" customFormat="1" ht="21" customHeight="1">
      <c r="A81" s="1036" t="s">
        <v>475</v>
      </c>
      <c r="B81" s="770" t="s">
        <v>416</v>
      </c>
      <c r="C81" s="779"/>
      <c r="D81" s="779"/>
      <c r="E81" s="779"/>
      <c r="F81" s="779"/>
      <c r="G81" s="780" t="e">
        <f t="shared" si="4"/>
        <v>#DIV/0!</v>
      </c>
      <c r="H81" s="780" t="e">
        <f t="shared" si="5"/>
        <v>#DIV/0!</v>
      </c>
    </row>
    <row r="82" spans="1:8" s="1039" customFormat="1" ht="21" customHeight="1">
      <c r="A82" s="1038" t="s">
        <v>477</v>
      </c>
      <c r="B82" s="1040" t="s">
        <v>484</v>
      </c>
      <c r="C82" s="377">
        <f>C83+C84+C86+C85</f>
        <v>0</v>
      </c>
      <c r="D82" s="377">
        <f>D83+D84+D86+D85</f>
        <v>0</v>
      </c>
      <c r="E82" s="377">
        <f>E83+E84+E86+E85</f>
        <v>0</v>
      </c>
      <c r="F82" s="377">
        <f>F83+F84+F86+F85</f>
        <v>0</v>
      </c>
      <c r="G82" s="377" t="e">
        <f t="shared" si="4"/>
        <v>#DIV/0!</v>
      </c>
      <c r="H82" s="377" t="e">
        <f t="shared" si="5"/>
        <v>#DIV/0!</v>
      </c>
    </row>
    <row r="83" spans="1:8" s="1039" customFormat="1" ht="21" customHeight="1">
      <c r="A83" s="1036" t="s">
        <v>480</v>
      </c>
      <c r="B83" s="770" t="s">
        <v>906</v>
      </c>
      <c r="C83" s="779"/>
      <c r="D83" s="779"/>
      <c r="E83" s="779"/>
      <c r="F83" s="779"/>
      <c r="G83" s="780" t="e">
        <f t="shared" si="4"/>
        <v>#DIV/0!</v>
      </c>
      <c r="H83" s="780" t="e">
        <f t="shared" si="5"/>
        <v>#DIV/0!</v>
      </c>
    </row>
    <row r="84" spans="1:8" s="1039" customFormat="1" ht="21" customHeight="1">
      <c r="A84" s="1036" t="s">
        <v>482</v>
      </c>
      <c r="B84" s="770" t="s">
        <v>1180</v>
      </c>
      <c r="C84" s="779"/>
      <c r="D84" s="779"/>
      <c r="E84" s="779"/>
      <c r="F84" s="779"/>
      <c r="G84" s="780" t="e">
        <f t="shared" si="4"/>
        <v>#DIV/0!</v>
      </c>
      <c r="H84" s="780" t="e">
        <f t="shared" si="5"/>
        <v>#DIV/0!</v>
      </c>
    </row>
    <row r="85" spans="1:8" s="1039" customFormat="1" ht="21" customHeight="1">
      <c r="A85" s="1036" t="s">
        <v>1197</v>
      </c>
      <c r="B85" s="766" t="s">
        <v>1181</v>
      </c>
      <c r="C85" s="779"/>
      <c r="D85" s="779"/>
      <c r="E85" s="779"/>
      <c r="F85" s="779"/>
      <c r="G85" s="780" t="e">
        <f t="shared" si="4"/>
        <v>#DIV/0!</v>
      </c>
      <c r="H85" s="780" t="e">
        <f t="shared" si="5"/>
        <v>#DIV/0!</v>
      </c>
    </row>
    <row r="86" spans="1:8" s="1039" customFormat="1" ht="21" customHeight="1">
      <c r="A86" s="1036" t="s">
        <v>1198</v>
      </c>
      <c r="B86" s="770" t="s">
        <v>1199</v>
      </c>
      <c r="C86" s="779"/>
      <c r="D86" s="779"/>
      <c r="E86" s="779"/>
      <c r="F86" s="779"/>
      <c r="G86" s="780" t="e">
        <f t="shared" si="4"/>
        <v>#DIV/0!</v>
      </c>
      <c r="H86" s="780" t="e">
        <f t="shared" si="5"/>
        <v>#DIV/0!</v>
      </c>
    </row>
    <row r="87" spans="1:8" s="1039" customFormat="1" ht="21" customHeight="1">
      <c r="A87" s="1038" t="s">
        <v>483</v>
      </c>
      <c r="B87" s="778" t="s">
        <v>492</v>
      </c>
      <c r="C87" s="1022">
        <f>C88+C89+C90</f>
        <v>0</v>
      </c>
      <c r="D87" s="1022">
        <f>D88+D89+D90</f>
        <v>0</v>
      </c>
      <c r="E87" s="1022">
        <f>E88+E89+E90</f>
        <v>0</v>
      </c>
      <c r="F87" s="1022">
        <f>F88+F89+F90</f>
        <v>0</v>
      </c>
      <c r="G87" s="1022" t="e">
        <f t="shared" si="4"/>
        <v>#DIV/0!</v>
      </c>
      <c r="H87" s="1022" t="e">
        <f t="shared" si="5"/>
        <v>#DIV/0!</v>
      </c>
    </row>
    <row r="88" spans="1:8" s="1039" customFormat="1" ht="21" customHeight="1">
      <c r="A88" s="1036" t="s">
        <v>485</v>
      </c>
      <c r="B88" s="504" t="s">
        <v>496</v>
      </c>
      <c r="C88" s="779"/>
      <c r="D88" s="779"/>
      <c r="E88" s="779"/>
      <c r="F88" s="779"/>
      <c r="G88" s="780" t="e">
        <f t="shared" si="4"/>
        <v>#DIV/0!</v>
      </c>
      <c r="H88" s="780" t="e">
        <f t="shared" si="5"/>
        <v>#DIV/0!</v>
      </c>
    </row>
    <row r="89" spans="1:8" s="1039" customFormat="1" ht="21" customHeight="1">
      <c r="A89" s="1036" t="s">
        <v>487</v>
      </c>
      <c r="B89" s="770" t="s">
        <v>494</v>
      </c>
      <c r="C89" s="779"/>
      <c r="D89" s="779"/>
      <c r="E89" s="779"/>
      <c r="F89" s="779"/>
      <c r="G89" s="780" t="e">
        <f t="shared" si="4"/>
        <v>#DIV/0!</v>
      </c>
      <c r="H89" s="780" t="e">
        <f t="shared" si="5"/>
        <v>#DIV/0!</v>
      </c>
    </row>
    <row r="90" spans="1:8" s="1039" customFormat="1" ht="21" customHeight="1">
      <c r="A90" s="1036" t="s">
        <v>488</v>
      </c>
      <c r="B90" s="770" t="s">
        <v>416</v>
      </c>
      <c r="C90" s="779"/>
      <c r="D90" s="779"/>
      <c r="E90" s="779"/>
      <c r="F90" s="779"/>
      <c r="G90" s="780" t="e">
        <f t="shared" si="4"/>
        <v>#DIV/0!</v>
      </c>
      <c r="H90" s="780" t="e">
        <f t="shared" si="5"/>
        <v>#DIV/0!</v>
      </c>
    </row>
    <row r="91" spans="1:8" s="1039" customFormat="1" ht="21" customHeight="1">
      <c r="A91" s="767" t="s">
        <v>498</v>
      </c>
      <c r="B91" s="782" t="s">
        <v>499</v>
      </c>
      <c r="C91" s="1025"/>
      <c r="D91" s="1025"/>
      <c r="E91" s="1025"/>
      <c r="F91" s="1025"/>
      <c r="G91" s="769" t="e">
        <f t="shared" si="4"/>
        <v>#DIV/0!</v>
      </c>
      <c r="H91" s="1022" t="e">
        <f t="shared" si="5"/>
        <v>#DIV/0!</v>
      </c>
    </row>
    <row r="92" spans="1:8" s="1039" customFormat="1" ht="21" customHeight="1">
      <c r="A92" s="767" t="s">
        <v>500</v>
      </c>
      <c r="B92" s="768" t="s">
        <v>501</v>
      </c>
      <c r="C92" s="769">
        <f>C93+C94</f>
        <v>0</v>
      </c>
      <c r="D92" s="769">
        <f>D93+D94</f>
        <v>0</v>
      </c>
      <c r="E92" s="769">
        <f>E93+E94</f>
        <v>0</v>
      </c>
      <c r="F92" s="769">
        <f>F93+F94</f>
        <v>0</v>
      </c>
      <c r="G92" s="769" t="e">
        <f t="shared" si="4"/>
        <v>#DIV/0!</v>
      </c>
      <c r="H92" s="1022" t="e">
        <f t="shared" si="5"/>
        <v>#DIV/0!</v>
      </c>
    </row>
    <row r="93" spans="1:8" s="1039" customFormat="1" ht="21" customHeight="1">
      <c r="A93" s="403" t="s">
        <v>1</v>
      </c>
      <c r="B93" s="770" t="s">
        <v>502</v>
      </c>
      <c r="C93" s="779"/>
      <c r="D93" s="779"/>
      <c r="E93" s="779"/>
      <c r="F93" s="779"/>
      <c r="G93" s="780" t="e">
        <f t="shared" si="4"/>
        <v>#DIV/0!</v>
      </c>
      <c r="H93" s="780" t="e">
        <f t="shared" si="5"/>
        <v>#DIV/0!</v>
      </c>
    </row>
    <row r="94" spans="1:8" s="1039" customFormat="1" ht="21" customHeight="1">
      <c r="A94" s="403" t="s">
        <v>2</v>
      </c>
      <c r="B94" s="770" t="s">
        <v>416</v>
      </c>
      <c r="C94" s="779"/>
      <c r="D94" s="779"/>
      <c r="E94" s="779"/>
      <c r="F94" s="779"/>
      <c r="G94" s="780" t="e">
        <f t="shared" si="4"/>
        <v>#DIV/0!</v>
      </c>
      <c r="H94" s="780" t="e">
        <f t="shared" si="5"/>
        <v>#DIV/0!</v>
      </c>
    </row>
    <row r="95" spans="1:8" s="1039" customFormat="1" ht="21" customHeight="1">
      <c r="A95" s="767" t="s">
        <v>503</v>
      </c>
      <c r="B95" s="768" t="s">
        <v>504</v>
      </c>
      <c r="C95" s="769">
        <f>C96+C98+C97</f>
        <v>0</v>
      </c>
      <c r="D95" s="769">
        <f>D96+D98+D97</f>
        <v>0</v>
      </c>
      <c r="E95" s="769">
        <f>E96+E98+E97</f>
        <v>0</v>
      </c>
      <c r="F95" s="769">
        <f>F96+F98+F97</f>
        <v>0</v>
      </c>
      <c r="G95" s="769" t="e">
        <f t="shared" si="4"/>
        <v>#DIV/0!</v>
      </c>
      <c r="H95" s="1022" t="e">
        <f t="shared" si="5"/>
        <v>#DIV/0!</v>
      </c>
    </row>
    <row r="96" spans="1:8" s="1039" customFormat="1" ht="21" customHeight="1">
      <c r="A96" s="403" t="s">
        <v>1</v>
      </c>
      <c r="B96" s="785" t="s">
        <v>505</v>
      </c>
      <c r="C96" s="779"/>
      <c r="D96" s="779"/>
      <c r="E96" s="779"/>
      <c r="F96" s="779"/>
      <c r="G96" s="780" t="e">
        <f t="shared" si="4"/>
        <v>#DIV/0!</v>
      </c>
      <c r="H96" s="780" t="e">
        <f t="shared" si="5"/>
        <v>#DIV/0!</v>
      </c>
    </row>
    <row r="97" spans="1:8" s="1039" customFormat="1" ht="21" customHeight="1">
      <c r="A97" s="403" t="s">
        <v>2</v>
      </c>
      <c r="B97" s="765" t="s">
        <v>506</v>
      </c>
      <c r="C97" s="779"/>
      <c r="D97" s="779"/>
      <c r="E97" s="779"/>
      <c r="F97" s="779"/>
      <c r="G97" s="780" t="e">
        <f t="shared" si="4"/>
        <v>#DIV/0!</v>
      </c>
      <c r="H97" s="780" t="e">
        <f t="shared" si="5"/>
        <v>#DIV/0!</v>
      </c>
    </row>
    <row r="98" spans="1:8" s="1039" customFormat="1" ht="21" customHeight="1">
      <c r="A98" s="403" t="s">
        <v>4</v>
      </c>
      <c r="B98" s="765" t="s">
        <v>492</v>
      </c>
      <c r="C98" s="779"/>
      <c r="D98" s="779"/>
      <c r="E98" s="779"/>
      <c r="F98" s="779"/>
      <c r="G98" s="780" t="e">
        <f t="shared" si="4"/>
        <v>#DIV/0!</v>
      </c>
      <c r="H98" s="780" t="e">
        <f t="shared" si="5"/>
        <v>#DIV/0!</v>
      </c>
    </row>
    <row r="99" spans="1:8" s="1039" customFormat="1" ht="21" customHeight="1">
      <c r="A99" s="767" t="s">
        <v>507</v>
      </c>
      <c r="B99" s="1032" t="s">
        <v>1200</v>
      </c>
      <c r="C99" s="1025">
        <f>C100+C101+C102</f>
        <v>0</v>
      </c>
      <c r="D99" s="1025">
        <f t="shared" ref="D99:F99" si="6">D100+D101+D102</f>
        <v>0</v>
      </c>
      <c r="E99" s="1025">
        <f t="shared" si="6"/>
        <v>0</v>
      </c>
      <c r="F99" s="1025">
        <f t="shared" si="6"/>
        <v>0</v>
      </c>
      <c r="G99" s="769" t="e">
        <f t="shared" si="4"/>
        <v>#DIV/0!</v>
      </c>
      <c r="H99" s="1022" t="e">
        <f t="shared" si="5"/>
        <v>#DIV/0!</v>
      </c>
    </row>
    <row r="100" spans="1:8" s="1039" customFormat="1" ht="21" customHeight="1">
      <c r="A100" s="403" t="s">
        <v>1</v>
      </c>
      <c r="B100" s="785" t="s">
        <v>1201</v>
      </c>
      <c r="C100" s="779"/>
      <c r="D100" s="779"/>
      <c r="E100" s="779"/>
      <c r="F100" s="779"/>
      <c r="G100" s="780" t="e">
        <f t="shared" si="4"/>
        <v>#DIV/0!</v>
      </c>
      <c r="H100" s="780" t="e">
        <f t="shared" si="5"/>
        <v>#DIV/0!</v>
      </c>
    </row>
    <row r="101" spans="1:8" s="1039" customFormat="1" ht="21" customHeight="1">
      <c r="A101" s="403" t="s">
        <v>2</v>
      </c>
      <c r="B101" s="765" t="s">
        <v>1202</v>
      </c>
      <c r="C101" s="779"/>
      <c r="D101" s="779"/>
      <c r="E101" s="779"/>
      <c r="F101" s="779"/>
      <c r="G101" s="780" t="e">
        <f t="shared" si="4"/>
        <v>#DIV/0!</v>
      </c>
      <c r="H101" s="780" t="e">
        <f t="shared" si="5"/>
        <v>#DIV/0!</v>
      </c>
    </row>
    <row r="102" spans="1:8" s="1039" customFormat="1" ht="21" customHeight="1">
      <c r="A102" s="403" t="s">
        <v>4</v>
      </c>
      <c r="B102" s="765" t="s">
        <v>492</v>
      </c>
      <c r="C102" s="779"/>
      <c r="D102" s="779"/>
      <c r="E102" s="779"/>
      <c r="F102" s="779"/>
      <c r="G102" s="780" t="e">
        <f t="shared" si="4"/>
        <v>#DIV/0!</v>
      </c>
      <c r="H102" s="780" t="e">
        <f t="shared" si="5"/>
        <v>#DIV/0!</v>
      </c>
    </row>
    <row r="103" spans="1:8" s="1039" customFormat="1" ht="21" customHeight="1">
      <c r="A103" s="767" t="s">
        <v>509</v>
      </c>
      <c r="B103" s="1041" t="s">
        <v>508</v>
      </c>
      <c r="C103" s="1025"/>
      <c r="D103" s="1025"/>
      <c r="E103" s="1025"/>
      <c r="F103" s="1025"/>
      <c r="G103" s="769" t="e">
        <f t="shared" si="4"/>
        <v>#DIV/0!</v>
      </c>
      <c r="H103" s="1022" t="e">
        <f t="shared" si="5"/>
        <v>#DIV/0!</v>
      </c>
    </row>
    <row r="104" spans="1:8" s="1039" customFormat="1" ht="12" customHeight="1">
      <c r="A104" s="1601"/>
      <c r="B104" s="1601"/>
      <c r="C104" s="1601"/>
      <c r="D104" s="1601"/>
      <c r="E104" s="1601"/>
      <c r="F104" s="1601"/>
      <c r="G104" s="1601"/>
      <c r="H104" s="1601"/>
    </row>
    <row r="105" spans="1:8" s="1039" customFormat="1" ht="24.75" customHeight="1">
      <c r="A105" s="408" t="s">
        <v>511</v>
      </c>
      <c r="B105" s="1023" t="s">
        <v>510</v>
      </c>
      <c r="C105" s="769">
        <f>C16-C44</f>
        <v>0</v>
      </c>
      <c r="D105" s="769">
        <f>D16-D44</f>
        <v>0</v>
      </c>
      <c r="E105" s="769">
        <f>E16-E44</f>
        <v>0</v>
      </c>
      <c r="F105" s="769">
        <f>F16-F44</f>
        <v>0</v>
      </c>
      <c r="G105" s="769" t="e">
        <f>F105/E105%</f>
        <v>#DIV/0!</v>
      </c>
      <c r="H105" s="1022" t="e">
        <f>F105/C105%</f>
        <v>#DIV/0!</v>
      </c>
    </row>
    <row r="106" spans="1:8" s="1039" customFormat="1" ht="24" customHeight="1">
      <c r="A106" s="408" t="s">
        <v>513</v>
      </c>
      <c r="B106" s="1023" t="s">
        <v>512</v>
      </c>
      <c r="C106" s="1025"/>
      <c r="D106" s="1025"/>
      <c r="E106" s="1025"/>
      <c r="F106" s="1025"/>
      <c r="G106" s="769" t="e">
        <f>F106/E106%</f>
        <v>#DIV/0!</v>
      </c>
      <c r="H106" s="1022" t="e">
        <f>F106/C106%</f>
        <v>#DIV/0!</v>
      </c>
    </row>
    <row r="107" spans="1:8" s="1039" customFormat="1" ht="21.75" customHeight="1">
      <c r="A107" s="408" t="s">
        <v>519</v>
      </c>
      <c r="B107" s="1023" t="s">
        <v>914</v>
      </c>
      <c r="C107" s="769">
        <f>C105-C106</f>
        <v>0</v>
      </c>
      <c r="D107" s="769">
        <f>D105-D106</f>
        <v>0</v>
      </c>
      <c r="E107" s="769">
        <f>E105-E106</f>
        <v>0</v>
      </c>
      <c r="F107" s="769">
        <f>F105-F106</f>
        <v>0</v>
      </c>
      <c r="G107" s="769" t="e">
        <f>F107/E107%</f>
        <v>#DIV/0!</v>
      </c>
      <c r="H107" s="1022" t="e">
        <f>F107/C107%</f>
        <v>#DIV/0!</v>
      </c>
    </row>
    <row r="108" spans="1:8" s="1039" customFormat="1" ht="6" customHeight="1">
      <c r="A108" s="1598"/>
      <c r="B108" s="1599"/>
      <c r="C108" s="1599"/>
      <c r="D108" s="1599"/>
      <c r="E108" s="1599"/>
      <c r="F108" s="1599"/>
      <c r="G108" s="1599"/>
      <c r="H108" s="1600"/>
    </row>
    <row r="109" spans="1:8" s="1039" customFormat="1" ht="23.25" customHeight="1">
      <c r="A109" s="1026" t="s">
        <v>526</v>
      </c>
      <c r="B109" s="768" t="s">
        <v>520</v>
      </c>
      <c r="C109" s="1042">
        <f>C110+C111+C112+C113</f>
        <v>0</v>
      </c>
      <c r="D109" s="1042">
        <f>D110+D111+D112+D113</f>
        <v>0</v>
      </c>
      <c r="E109" s="1042">
        <f>E110+E111+E112+E113</f>
        <v>0</v>
      </c>
      <c r="F109" s="1042">
        <f>F110+F111+F112+F113</f>
        <v>0</v>
      </c>
      <c r="G109" s="1042" t="e">
        <f>F109/E109%</f>
        <v>#DIV/0!</v>
      </c>
      <c r="H109" s="1043" t="e">
        <f>F109/C109%</f>
        <v>#DIV/0!</v>
      </c>
    </row>
    <row r="110" spans="1:8" ht="21.75" customHeight="1">
      <c r="A110" s="1027" t="s">
        <v>1</v>
      </c>
      <c r="B110" s="504" t="s">
        <v>521</v>
      </c>
      <c r="C110" s="386"/>
      <c r="D110" s="386"/>
      <c r="E110" s="386"/>
      <c r="F110" s="386"/>
      <c r="G110" s="391" t="e">
        <f>F110/E110%</f>
        <v>#DIV/0!</v>
      </c>
      <c r="H110" s="391" t="e">
        <f>F110/C110%</f>
        <v>#DIV/0!</v>
      </c>
    </row>
    <row r="111" spans="1:8" ht="21.75" customHeight="1">
      <c r="A111" s="1027" t="s">
        <v>2</v>
      </c>
      <c r="B111" s="504" t="s">
        <v>522</v>
      </c>
      <c r="C111" s="386"/>
      <c r="D111" s="386"/>
      <c r="E111" s="386"/>
      <c r="F111" s="386"/>
      <c r="G111" s="391" t="e">
        <f>F111/E111%</f>
        <v>#DIV/0!</v>
      </c>
      <c r="H111" s="391" t="e">
        <f>F111/C111%</f>
        <v>#DIV/0!</v>
      </c>
    </row>
    <row r="112" spans="1:8" ht="21.75" customHeight="1">
      <c r="A112" s="1027" t="s">
        <v>4</v>
      </c>
      <c r="B112" s="504" t="s">
        <v>523</v>
      </c>
      <c r="C112" s="386"/>
      <c r="D112" s="386"/>
      <c r="E112" s="386"/>
      <c r="F112" s="386"/>
      <c r="G112" s="391" t="e">
        <f>F112/E112%</f>
        <v>#DIV/0!</v>
      </c>
      <c r="H112" s="391" t="e">
        <f>F112/C112%</f>
        <v>#DIV/0!</v>
      </c>
    </row>
    <row r="113" spans="1:8" ht="24" customHeight="1">
      <c r="A113" s="1027" t="s">
        <v>8</v>
      </c>
      <c r="B113" s="504" t="s">
        <v>524</v>
      </c>
      <c r="C113" s="386"/>
      <c r="D113" s="386"/>
      <c r="E113" s="386"/>
      <c r="F113" s="386"/>
      <c r="G113" s="391" t="e">
        <f>F113/E113%</f>
        <v>#DIV/0!</v>
      </c>
      <c r="H113" s="391" t="e">
        <f>F113/C113%</f>
        <v>#DIV/0!</v>
      </c>
    </row>
    <row r="114" spans="1:8" ht="11.25" customHeight="1">
      <c r="A114" s="1595"/>
      <c r="B114" s="1595"/>
      <c r="C114" s="1595"/>
      <c r="D114" s="1595"/>
      <c r="E114" s="1595"/>
      <c r="F114" s="1595"/>
      <c r="G114" s="1595"/>
      <c r="H114" s="1595"/>
    </row>
    <row r="115" spans="1:8" s="1039" customFormat="1" ht="22.5" customHeight="1">
      <c r="A115" s="1026" t="s">
        <v>915</v>
      </c>
      <c r="B115" s="768" t="s">
        <v>527</v>
      </c>
      <c r="C115" s="1042">
        <f>C116+C117+C118+C120+C119</f>
        <v>0</v>
      </c>
      <c r="D115" s="1042">
        <f>D116+D117+D118+D120+D119</f>
        <v>0</v>
      </c>
      <c r="E115" s="1042">
        <f>E116+E117+E118+E120+E119</f>
        <v>0</v>
      </c>
      <c r="F115" s="1042">
        <f>F116+F117+F118+F120+F119</f>
        <v>0</v>
      </c>
      <c r="G115" s="1042" t="e">
        <f t="shared" ref="G115:G120" si="7">F115/E115%</f>
        <v>#DIV/0!</v>
      </c>
      <c r="H115" s="1043" t="e">
        <f t="shared" ref="H115:H120" si="8">F115/C115%</f>
        <v>#DIV/0!</v>
      </c>
    </row>
    <row r="116" spans="1:8" ht="18.75" customHeight="1">
      <c r="A116" s="1027" t="s">
        <v>1</v>
      </c>
      <c r="B116" s="504" t="s">
        <v>521</v>
      </c>
      <c r="C116" s="386"/>
      <c r="D116" s="386"/>
      <c r="E116" s="386"/>
      <c r="F116" s="386"/>
      <c r="G116" s="391" t="e">
        <f t="shared" si="7"/>
        <v>#DIV/0!</v>
      </c>
      <c r="H116" s="391" t="e">
        <f t="shared" si="8"/>
        <v>#DIV/0!</v>
      </c>
    </row>
    <row r="117" spans="1:8" ht="21" customHeight="1">
      <c r="A117" s="1027" t="s">
        <v>2</v>
      </c>
      <c r="B117" s="504" t="s">
        <v>522</v>
      </c>
      <c r="C117" s="386"/>
      <c r="D117" s="386"/>
      <c r="E117" s="386"/>
      <c r="F117" s="386"/>
      <c r="G117" s="391" t="e">
        <f t="shared" si="7"/>
        <v>#DIV/0!</v>
      </c>
      <c r="H117" s="391" t="e">
        <f t="shared" si="8"/>
        <v>#DIV/0!</v>
      </c>
    </row>
    <row r="118" spans="1:8" ht="21.75" customHeight="1">
      <c r="A118" s="1027" t="s">
        <v>4</v>
      </c>
      <c r="B118" s="504" t="s">
        <v>523</v>
      </c>
      <c r="C118" s="386"/>
      <c r="D118" s="386"/>
      <c r="E118" s="386"/>
      <c r="F118" s="386"/>
      <c r="G118" s="391" t="e">
        <f t="shared" si="7"/>
        <v>#DIV/0!</v>
      </c>
      <c r="H118" s="391" t="e">
        <f t="shared" si="8"/>
        <v>#DIV/0!</v>
      </c>
    </row>
    <row r="119" spans="1:8" ht="21" customHeight="1">
      <c r="A119" s="1027" t="s">
        <v>8</v>
      </c>
      <c r="B119" s="504" t="s">
        <v>524</v>
      </c>
      <c r="C119" s="386"/>
      <c r="D119" s="386"/>
      <c r="E119" s="386"/>
      <c r="F119" s="386"/>
      <c r="G119" s="391" t="e">
        <f t="shared" si="7"/>
        <v>#DIV/0!</v>
      </c>
      <c r="H119" s="391" t="e">
        <f t="shared" si="8"/>
        <v>#DIV/0!</v>
      </c>
    </row>
    <row r="120" spans="1:8" ht="21" customHeight="1">
      <c r="A120" s="1027" t="s">
        <v>291</v>
      </c>
      <c r="B120" s="504" t="s">
        <v>528</v>
      </c>
      <c r="C120" s="386"/>
      <c r="D120" s="386"/>
      <c r="E120" s="386"/>
      <c r="F120" s="386"/>
      <c r="G120" s="391" t="e">
        <f t="shared" si="7"/>
        <v>#DIV/0!</v>
      </c>
      <c r="H120" s="391" t="e">
        <f t="shared" si="8"/>
        <v>#DIV/0!</v>
      </c>
    </row>
    <row r="121" spans="1:8" ht="9" customHeight="1">
      <c r="A121" s="1013"/>
      <c r="B121" s="1044"/>
      <c r="C121" s="1044"/>
      <c r="D121" s="1045"/>
      <c r="E121" s="1045"/>
      <c r="F121" s="1045"/>
      <c r="G121" s="1045"/>
    </row>
    <row r="122" spans="1:8" ht="13.5" customHeight="1">
      <c r="A122" s="1046"/>
      <c r="B122" s="795" t="s">
        <v>575</v>
      </c>
      <c r="C122" s="795"/>
      <c r="D122" s="1046"/>
      <c r="E122" s="1039"/>
      <c r="F122" s="1039"/>
      <c r="G122" s="1039"/>
    </row>
    <row r="123" spans="1:8" ht="6.75" customHeight="1">
      <c r="A123" s="1046"/>
      <c r="B123" s="1030"/>
      <c r="C123" s="1030"/>
      <c r="D123" s="1039"/>
      <c r="E123" s="1039"/>
      <c r="F123" s="1039"/>
      <c r="G123" s="1039"/>
    </row>
    <row r="124" spans="1:8" ht="15.75" customHeight="1">
      <c r="A124" s="1597" t="s">
        <v>11</v>
      </c>
      <c r="B124" s="1597" t="s">
        <v>331</v>
      </c>
      <c r="C124" s="1470" t="s">
        <v>576</v>
      </c>
      <c r="D124" s="1470" t="s">
        <v>577</v>
      </c>
      <c r="E124" s="1477" t="s">
        <v>1203</v>
      </c>
      <c r="F124" s="1470" t="s">
        <v>579</v>
      </c>
      <c r="G124" s="1294" t="s">
        <v>580</v>
      </c>
      <c r="H124" s="1294" t="s">
        <v>581</v>
      </c>
    </row>
    <row r="125" spans="1:8" ht="11.25" customHeight="1">
      <c r="A125" s="1597"/>
      <c r="B125" s="1597"/>
      <c r="C125" s="1470"/>
      <c r="D125" s="1470"/>
      <c r="E125" s="1477"/>
      <c r="F125" s="1470"/>
      <c r="G125" s="1294"/>
      <c r="H125" s="1294"/>
    </row>
    <row r="126" spans="1:8" ht="15" customHeight="1">
      <c r="A126" s="1047" t="s">
        <v>1</v>
      </c>
      <c r="B126" s="1047" t="s">
        <v>2</v>
      </c>
      <c r="C126" s="1047" t="s">
        <v>4</v>
      </c>
      <c r="D126" s="1047" t="s">
        <v>8</v>
      </c>
      <c r="E126" s="1047" t="s">
        <v>291</v>
      </c>
      <c r="F126" s="1047" t="s">
        <v>292</v>
      </c>
      <c r="G126" s="1047" t="s">
        <v>339</v>
      </c>
      <c r="H126" s="1047" t="s">
        <v>340</v>
      </c>
    </row>
    <row r="127" spans="1:8" ht="16.5" customHeight="1">
      <c r="A127" s="497" t="s">
        <v>143</v>
      </c>
      <c r="B127" s="1023" t="s">
        <v>917</v>
      </c>
      <c r="C127" s="769">
        <f>C128+C129+C131+C130</f>
        <v>0</v>
      </c>
      <c r="D127" s="769">
        <f>D128+D129+D131+D130</f>
        <v>0</v>
      </c>
      <c r="E127" s="769">
        <f>E128+E129+E131+E130</f>
        <v>0</v>
      </c>
      <c r="F127" s="769">
        <f>F128+F129+F131+F130</f>
        <v>0</v>
      </c>
      <c r="G127" s="769">
        <f>F127-E127</f>
        <v>0</v>
      </c>
      <c r="H127" s="769">
        <f>F127-C127</f>
        <v>0</v>
      </c>
    </row>
    <row r="128" spans="1:8" ht="16.5" customHeight="1">
      <c r="A128" s="1027" t="s">
        <v>1</v>
      </c>
      <c r="B128" s="1024" t="s">
        <v>583</v>
      </c>
      <c r="C128" s="1048"/>
      <c r="D128" s="1048"/>
      <c r="E128" s="1048"/>
      <c r="F128" s="1048"/>
      <c r="G128" s="1049">
        <f>F128-E128</f>
        <v>0</v>
      </c>
      <c r="H128" s="1049">
        <f>F128-C128</f>
        <v>0</v>
      </c>
    </row>
    <row r="129" spans="1:8" ht="16.5" customHeight="1">
      <c r="A129" s="1027" t="s">
        <v>2</v>
      </c>
      <c r="B129" s="1024" t="s">
        <v>918</v>
      </c>
      <c r="C129" s="1048"/>
      <c r="D129" s="1048"/>
      <c r="E129" s="1048"/>
      <c r="F129" s="1048"/>
      <c r="G129" s="1049">
        <f>F129-E129</f>
        <v>0</v>
      </c>
      <c r="H129" s="1049">
        <f>F129-C129</f>
        <v>0</v>
      </c>
    </row>
    <row r="130" spans="1:8" ht="16.5" customHeight="1">
      <c r="A130" s="1027" t="s">
        <v>4</v>
      </c>
      <c r="B130" s="1024" t="s">
        <v>1204</v>
      </c>
      <c r="C130" s="1048"/>
      <c r="D130" s="1048"/>
      <c r="E130" s="1048"/>
      <c r="F130" s="1048"/>
      <c r="G130" s="1049">
        <f>F130-E130</f>
        <v>0</v>
      </c>
      <c r="H130" s="1049">
        <f>F130-C130</f>
        <v>0</v>
      </c>
    </row>
    <row r="131" spans="1:8" ht="16.5" customHeight="1">
      <c r="A131" s="1027" t="s">
        <v>8</v>
      </c>
      <c r="B131" s="1024" t="s">
        <v>1205</v>
      </c>
      <c r="C131" s="1048"/>
      <c r="D131" s="1048"/>
      <c r="E131" s="1048"/>
      <c r="F131" s="1048"/>
      <c r="G131" s="1049">
        <f>F131-E131</f>
        <v>0</v>
      </c>
      <c r="H131" s="1049">
        <f>F131-C131</f>
        <v>0</v>
      </c>
    </row>
    <row r="132" spans="1:8" ht="6" customHeight="1">
      <c r="D132" s="1050"/>
      <c r="E132" s="1050"/>
      <c r="F132" s="1050"/>
      <c r="G132" s="1050"/>
    </row>
    <row r="133" spans="1:8" ht="15">
      <c r="B133" s="1317" t="s">
        <v>592</v>
      </c>
      <c r="C133" s="1317"/>
      <c r="D133" s="1317"/>
      <c r="E133" s="1317"/>
      <c r="F133" s="444"/>
      <c r="G133" s="444"/>
    </row>
    <row r="134" spans="1:8" ht="4.5" customHeight="1">
      <c r="D134" s="444"/>
      <c r="E134" s="444"/>
      <c r="F134" s="444"/>
      <c r="G134" s="444"/>
    </row>
    <row r="135" spans="1:8" ht="18" customHeight="1">
      <c r="A135" s="1597" t="s">
        <v>11</v>
      </c>
      <c r="B135" s="1597" t="s">
        <v>331</v>
      </c>
      <c r="C135" s="1470" t="s">
        <v>577</v>
      </c>
      <c r="D135" s="1466" t="s">
        <v>593</v>
      </c>
      <c r="E135" s="1466"/>
      <c r="F135" s="1470" t="s">
        <v>579</v>
      </c>
      <c r="G135" s="1294" t="s">
        <v>581</v>
      </c>
      <c r="H135" s="1294" t="s">
        <v>336</v>
      </c>
    </row>
    <row r="136" spans="1:8" ht="25.5" customHeight="1">
      <c r="A136" s="1597"/>
      <c r="B136" s="1597"/>
      <c r="C136" s="1470"/>
      <c r="D136" s="741" t="s">
        <v>921</v>
      </c>
      <c r="E136" s="741" t="s">
        <v>922</v>
      </c>
      <c r="F136" s="1470"/>
      <c r="G136" s="1294"/>
      <c r="H136" s="1294"/>
    </row>
    <row r="137" spans="1:8" ht="14.25" customHeight="1">
      <c r="A137" s="1019" t="s">
        <v>1</v>
      </c>
      <c r="B137" s="1019" t="s">
        <v>2</v>
      </c>
      <c r="C137" s="1019" t="s">
        <v>4</v>
      </c>
      <c r="D137" s="1019" t="s">
        <v>8</v>
      </c>
      <c r="E137" s="1019" t="s">
        <v>291</v>
      </c>
      <c r="F137" s="1019" t="s">
        <v>292</v>
      </c>
      <c r="G137" s="1019" t="s">
        <v>339</v>
      </c>
      <c r="H137" s="1019" t="s">
        <v>340</v>
      </c>
    </row>
    <row r="138" spans="1:8" s="1039" customFormat="1" ht="30.75" customHeight="1">
      <c r="A138" s="1051" t="s">
        <v>596</v>
      </c>
      <c r="B138" s="477" t="s">
        <v>597</v>
      </c>
      <c r="C138" s="745">
        <f>SUM(C140:C144)</f>
        <v>0</v>
      </c>
      <c r="D138" s="745">
        <f>SUM(D140:D144)</f>
        <v>0</v>
      </c>
      <c r="E138" s="745">
        <f>SUM(E140:E144)</f>
        <v>0</v>
      </c>
      <c r="F138" s="745">
        <f>SUM(F140:F144)</f>
        <v>0</v>
      </c>
      <c r="G138" s="496">
        <f>F138-C138</f>
        <v>0</v>
      </c>
      <c r="H138" s="376" t="e">
        <f t="shared" ref="H138:H147" si="9">F138/C138%</f>
        <v>#DIV/0!</v>
      </c>
    </row>
    <row r="139" spans="1:8">
      <c r="A139" s="1027"/>
      <c r="B139" s="1052" t="s">
        <v>1206</v>
      </c>
      <c r="C139" s="1053"/>
      <c r="D139" s="1053"/>
      <c r="E139" s="1053"/>
      <c r="F139" s="1053"/>
      <c r="G139" s="496">
        <f t="shared" ref="G139:G147" si="10">F139-C139</f>
        <v>0</v>
      </c>
      <c r="H139" s="1054" t="e">
        <f t="shared" si="9"/>
        <v>#DIV/0!</v>
      </c>
    </row>
    <row r="140" spans="1:8" ht="15.75" customHeight="1">
      <c r="A140" s="1027" t="s">
        <v>1</v>
      </c>
      <c r="B140" s="1024" t="s">
        <v>924</v>
      </c>
      <c r="C140" s="416"/>
      <c r="D140" s="416"/>
      <c r="E140" s="416"/>
      <c r="F140" s="416"/>
      <c r="G140" s="496">
        <f t="shared" si="10"/>
        <v>0</v>
      </c>
      <c r="H140" s="417" t="e">
        <f t="shared" si="9"/>
        <v>#DIV/0!</v>
      </c>
    </row>
    <row r="141" spans="1:8" ht="15.75" customHeight="1">
      <c r="A141" s="1027" t="s">
        <v>2</v>
      </c>
      <c r="B141" s="1024" t="s">
        <v>925</v>
      </c>
      <c r="C141" s="416"/>
      <c r="D141" s="416"/>
      <c r="E141" s="416"/>
      <c r="F141" s="416"/>
      <c r="G141" s="496">
        <f t="shared" si="10"/>
        <v>0</v>
      </c>
      <c r="H141" s="417" t="e">
        <f t="shared" si="9"/>
        <v>#DIV/0!</v>
      </c>
    </row>
    <row r="142" spans="1:8" ht="15.75" customHeight="1">
      <c r="A142" s="1027" t="s">
        <v>4</v>
      </c>
      <c r="B142" s="1024" t="s">
        <v>603</v>
      </c>
      <c r="C142" s="416"/>
      <c r="D142" s="416"/>
      <c r="E142" s="416"/>
      <c r="F142" s="416"/>
      <c r="G142" s="496">
        <f t="shared" si="10"/>
        <v>0</v>
      </c>
      <c r="H142" s="417" t="e">
        <f t="shared" si="9"/>
        <v>#DIV/0!</v>
      </c>
    </row>
    <row r="143" spans="1:8" ht="15.75" customHeight="1">
      <c r="A143" s="1027" t="s">
        <v>8</v>
      </c>
      <c r="B143" s="1024" t="s">
        <v>604</v>
      </c>
      <c r="C143" s="416"/>
      <c r="D143" s="416"/>
      <c r="E143" s="416"/>
      <c r="F143" s="416"/>
      <c r="G143" s="496">
        <f t="shared" si="10"/>
        <v>0</v>
      </c>
      <c r="H143" s="417" t="e">
        <f t="shared" si="9"/>
        <v>#DIV/0!</v>
      </c>
    </row>
    <row r="144" spans="1:8" ht="15.75" customHeight="1">
      <c r="A144" s="1027" t="s">
        <v>291</v>
      </c>
      <c r="B144" s="1024" t="s">
        <v>416</v>
      </c>
      <c r="C144" s="416"/>
      <c r="D144" s="416"/>
      <c r="E144" s="416"/>
      <c r="F144" s="416"/>
      <c r="G144" s="496">
        <f t="shared" si="10"/>
        <v>0</v>
      </c>
      <c r="H144" s="417" t="e">
        <f t="shared" si="9"/>
        <v>#DIV/0!</v>
      </c>
    </row>
    <row r="145" spans="1:8" ht="15.75" customHeight="1">
      <c r="A145" s="497" t="s">
        <v>605</v>
      </c>
      <c r="B145" s="495" t="s">
        <v>606</v>
      </c>
      <c r="C145" s="374"/>
      <c r="D145" s="374"/>
      <c r="E145" s="374"/>
      <c r="F145" s="374"/>
      <c r="G145" s="496">
        <f t="shared" si="10"/>
        <v>0</v>
      </c>
      <c r="H145" s="376" t="e">
        <f t="shared" si="9"/>
        <v>#DIV/0!</v>
      </c>
    </row>
    <row r="146" spans="1:8" ht="15.75" customHeight="1">
      <c r="A146" s="1027"/>
      <c r="B146" s="1052" t="s">
        <v>926</v>
      </c>
      <c r="C146" s="1055"/>
      <c r="D146" s="1055"/>
      <c r="E146" s="1055"/>
      <c r="F146" s="1055"/>
      <c r="G146" s="496">
        <f t="shared" si="10"/>
        <v>0</v>
      </c>
      <c r="H146" s="1056" t="e">
        <f t="shared" si="9"/>
        <v>#DIV/0!</v>
      </c>
    </row>
    <row r="147" spans="1:8" ht="15.75" customHeight="1">
      <c r="A147" s="494" t="s">
        <v>608</v>
      </c>
      <c r="B147" s="495" t="s">
        <v>609</v>
      </c>
      <c r="C147" s="377">
        <f>C138-C145</f>
        <v>0</v>
      </c>
      <c r="D147" s="377">
        <f>D138-D145</f>
        <v>0</v>
      </c>
      <c r="E147" s="377">
        <f>E138-E145</f>
        <v>0</v>
      </c>
      <c r="F147" s="377">
        <f>F138-F145</f>
        <v>0</v>
      </c>
      <c r="G147" s="496">
        <f t="shared" si="10"/>
        <v>0</v>
      </c>
      <c r="H147" s="377" t="e">
        <f t="shared" si="9"/>
        <v>#DIV/0!</v>
      </c>
    </row>
    <row r="148" spans="1:8" ht="31.5" customHeight="1">
      <c r="A148" s="494" t="s">
        <v>610</v>
      </c>
      <c r="B148" s="495" t="s">
        <v>611</v>
      </c>
      <c r="C148" s="377" t="s">
        <v>612</v>
      </c>
      <c r="D148" s="377" t="s">
        <v>612</v>
      </c>
      <c r="E148" s="377" t="s">
        <v>612</v>
      </c>
      <c r="F148" s="496" t="s">
        <v>612</v>
      </c>
      <c r="G148" s="496" t="s">
        <v>612</v>
      </c>
      <c r="H148" s="377" t="s">
        <v>612</v>
      </c>
    </row>
    <row r="149" spans="1:8" ht="15.75" customHeight="1">
      <c r="A149" s="497" t="s">
        <v>1</v>
      </c>
      <c r="B149" s="495" t="s">
        <v>613</v>
      </c>
      <c r="C149" s="377" t="s">
        <v>612</v>
      </c>
      <c r="D149" s="377" t="s">
        <v>612</v>
      </c>
      <c r="E149" s="377" t="s">
        <v>612</v>
      </c>
      <c r="F149" s="377"/>
      <c r="G149" s="496" t="s">
        <v>612</v>
      </c>
      <c r="H149" s="377" t="s">
        <v>612</v>
      </c>
    </row>
    <row r="150" spans="1:8" ht="15.75" customHeight="1">
      <c r="A150" s="494"/>
      <c r="B150" s="498" t="s">
        <v>614</v>
      </c>
      <c r="C150" s="377" t="s">
        <v>612</v>
      </c>
      <c r="D150" s="377" t="s">
        <v>612</v>
      </c>
      <c r="E150" s="377" t="s">
        <v>612</v>
      </c>
      <c r="F150" s="499">
        <f>F139-F149</f>
        <v>0</v>
      </c>
      <c r="G150" s="496" t="s">
        <v>612</v>
      </c>
      <c r="H150" s="377" t="s">
        <v>612</v>
      </c>
    </row>
    <row r="151" spans="1:8" ht="15.75" customHeight="1">
      <c r="A151" s="497" t="s">
        <v>2</v>
      </c>
      <c r="B151" s="495" t="s">
        <v>616</v>
      </c>
      <c r="C151" s="377" t="s">
        <v>612</v>
      </c>
      <c r="D151" s="377" t="s">
        <v>612</v>
      </c>
      <c r="E151" s="377" t="s">
        <v>612</v>
      </c>
      <c r="F151" s="452"/>
      <c r="G151" s="496" t="s">
        <v>612</v>
      </c>
      <c r="H151" s="377" t="s">
        <v>612</v>
      </c>
    </row>
    <row r="152" spans="1:8" ht="15.75" customHeight="1">
      <c r="A152" s="494"/>
      <c r="B152" s="498" t="s">
        <v>927</v>
      </c>
      <c r="C152" s="377" t="s">
        <v>612</v>
      </c>
      <c r="D152" s="377" t="s">
        <v>612</v>
      </c>
      <c r="E152" s="377" t="s">
        <v>612</v>
      </c>
      <c r="F152" s="499">
        <f>(F138-F139)-F151</f>
        <v>0</v>
      </c>
      <c r="G152" s="496" t="s">
        <v>612</v>
      </c>
      <c r="H152" s="377" t="s">
        <v>612</v>
      </c>
    </row>
    <row r="153" spans="1:8" ht="4.5" customHeight="1">
      <c r="A153" s="1595"/>
      <c r="B153" s="1595"/>
      <c r="C153" s="1595"/>
      <c r="D153" s="1595"/>
      <c r="E153" s="1595"/>
      <c r="F153" s="1595"/>
      <c r="G153" s="1595"/>
      <c r="H153" s="1595"/>
    </row>
    <row r="154" spans="1:8" s="1039" customFormat="1" ht="15">
      <c r="A154" s="1029" t="s">
        <v>146</v>
      </c>
      <c r="B154" s="500" t="s">
        <v>618</v>
      </c>
      <c r="C154" s="745">
        <f>C156+C162</f>
        <v>0</v>
      </c>
      <c r="D154" s="745">
        <f>D156+D162</f>
        <v>0</v>
      </c>
      <c r="E154" s="745">
        <f>E156+E162</f>
        <v>0</v>
      </c>
      <c r="F154" s="745">
        <f>F156+F162</f>
        <v>0</v>
      </c>
      <c r="G154" s="496">
        <f>F154-C154</f>
        <v>0</v>
      </c>
      <c r="H154" s="376" t="e">
        <f t="shared" ref="H154:H164" si="11">F154/C154%</f>
        <v>#DIV/0!</v>
      </c>
    </row>
    <row r="155" spans="1:8">
      <c r="A155" s="1057"/>
      <c r="B155" s="1058" t="s">
        <v>598</v>
      </c>
      <c r="C155" s="1053"/>
      <c r="D155" s="1053"/>
      <c r="E155" s="1053"/>
      <c r="F155" s="1053"/>
      <c r="G155" s="496">
        <f t="shared" ref="G155:G164" si="12">F155-C155</f>
        <v>0</v>
      </c>
      <c r="H155" s="1054" t="e">
        <f t="shared" si="11"/>
        <v>#DIV/0!</v>
      </c>
    </row>
    <row r="156" spans="1:8" s="1014" customFormat="1">
      <c r="A156" s="497" t="s">
        <v>619</v>
      </c>
      <c r="B156" s="1059" t="s">
        <v>620</v>
      </c>
      <c r="C156" s="376">
        <f>SUM(C157:C161)</f>
        <v>0</v>
      </c>
      <c r="D156" s="376">
        <f>SUM(D157:D161)</f>
        <v>0</v>
      </c>
      <c r="E156" s="376">
        <f>SUM(E157:E161)</f>
        <v>0</v>
      </c>
      <c r="F156" s="376">
        <f>SUM(F157:F161)</f>
        <v>0</v>
      </c>
      <c r="G156" s="496">
        <f t="shared" si="12"/>
        <v>0</v>
      </c>
      <c r="H156" s="376" t="e">
        <f t="shared" si="11"/>
        <v>#DIV/0!</v>
      </c>
    </row>
    <row r="157" spans="1:8" s="1014" customFormat="1">
      <c r="A157" s="764" t="s">
        <v>1</v>
      </c>
      <c r="B157" s="504" t="s">
        <v>621</v>
      </c>
      <c r="C157" s="416"/>
      <c r="D157" s="416"/>
      <c r="E157" s="416"/>
      <c r="F157" s="416"/>
      <c r="G157" s="496">
        <f t="shared" si="12"/>
        <v>0</v>
      </c>
      <c r="H157" s="417" t="e">
        <f t="shared" si="11"/>
        <v>#DIV/0!</v>
      </c>
    </row>
    <row r="158" spans="1:8" ht="15.75" customHeight="1">
      <c r="A158" s="764" t="s">
        <v>2</v>
      </c>
      <c r="B158" s="504" t="s">
        <v>622</v>
      </c>
      <c r="C158" s="416"/>
      <c r="D158" s="416"/>
      <c r="E158" s="416"/>
      <c r="F158" s="416"/>
      <c r="G158" s="496">
        <f t="shared" si="12"/>
        <v>0</v>
      </c>
      <c r="H158" s="417" t="e">
        <f t="shared" si="11"/>
        <v>#DIV/0!</v>
      </c>
    </row>
    <row r="159" spans="1:8" ht="15.75" customHeight="1">
      <c r="A159" s="764" t="s">
        <v>4</v>
      </c>
      <c r="B159" s="504" t="s">
        <v>625</v>
      </c>
      <c r="C159" s="416"/>
      <c r="D159" s="416"/>
      <c r="E159" s="416"/>
      <c r="F159" s="416"/>
      <c r="G159" s="496">
        <f t="shared" si="12"/>
        <v>0</v>
      </c>
      <c r="H159" s="417" t="e">
        <f t="shared" si="11"/>
        <v>#DIV/0!</v>
      </c>
    </row>
    <row r="160" spans="1:8" ht="15.75" customHeight="1">
      <c r="A160" s="764" t="s">
        <v>8</v>
      </c>
      <c r="B160" s="504" t="s">
        <v>626</v>
      </c>
      <c r="C160" s="416"/>
      <c r="D160" s="416"/>
      <c r="E160" s="416"/>
      <c r="F160" s="416"/>
      <c r="G160" s="496">
        <f t="shared" si="12"/>
        <v>0</v>
      </c>
      <c r="H160" s="417" t="e">
        <f t="shared" si="11"/>
        <v>#DIV/0!</v>
      </c>
    </row>
    <row r="161" spans="1:8" ht="15.75" customHeight="1">
      <c r="A161" s="764" t="s">
        <v>291</v>
      </c>
      <c r="B161" s="504" t="s">
        <v>416</v>
      </c>
      <c r="C161" s="416"/>
      <c r="D161" s="416"/>
      <c r="E161" s="416"/>
      <c r="F161" s="416"/>
      <c r="G161" s="496">
        <f t="shared" si="12"/>
        <v>0</v>
      </c>
      <c r="H161" s="417" t="e">
        <f t="shared" si="11"/>
        <v>#DIV/0!</v>
      </c>
    </row>
    <row r="162" spans="1:8" ht="15.75" customHeight="1">
      <c r="A162" s="497" t="s">
        <v>627</v>
      </c>
      <c r="B162" s="1059" t="s">
        <v>628</v>
      </c>
      <c r="C162" s="376">
        <f>C163+C164</f>
        <v>0</v>
      </c>
      <c r="D162" s="376">
        <f>D163+D164</f>
        <v>0</v>
      </c>
      <c r="E162" s="376">
        <f>E163+E164</f>
        <v>0</v>
      </c>
      <c r="F162" s="376">
        <f>F163+F164</f>
        <v>0</v>
      </c>
      <c r="G162" s="496">
        <f t="shared" si="12"/>
        <v>0</v>
      </c>
      <c r="H162" s="376" t="e">
        <f t="shared" si="11"/>
        <v>#DIV/0!</v>
      </c>
    </row>
    <row r="163" spans="1:8" ht="15" customHeight="1">
      <c r="A163" s="1027" t="s">
        <v>1</v>
      </c>
      <c r="B163" s="504" t="s">
        <v>629</v>
      </c>
      <c r="C163" s="416"/>
      <c r="D163" s="416"/>
      <c r="E163" s="416"/>
      <c r="F163" s="416"/>
      <c r="G163" s="496">
        <f t="shared" si="12"/>
        <v>0</v>
      </c>
      <c r="H163" s="417" t="e">
        <f t="shared" si="11"/>
        <v>#DIV/0!</v>
      </c>
    </row>
    <row r="164" spans="1:8" ht="14.25" customHeight="1">
      <c r="A164" s="1027" t="s">
        <v>2</v>
      </c>
      <c r="B164" s="765" t="s">
        <v>416</v>
      </c>
      <c r="C164" s="416"/>
      <c r="D164" s="416"/>
      <c r="E164" s="416"/>
      <c r="F164" s="416"/>
      <c r="G164" s="496">
        <f t="shared" si="12"/>
        <v>0</v>
      </c>
      <c r="H164" s="417" t="e">
        <f t="shared" si="11"/>
        <v>#DIV/0!</v>
      </c>
    </row>
    <row r="165" spans="1:8" ht="31.5" customHeight="1">
      <c r="A165" s="494" t="s">
        <v>153</v>
      </c>
      <c r="B165" s="495" t="s">
        <v>631</v>
      </c>
      <c r="C165" s="377" t="s">
        <v>612</v>
      </c>
      <c r="D165" s="377" t="s">
        <v>612</v>
      </c>
      <c r="E165" s="377" t="s">
        <v>612</v>
      </c>
      <c r="F165" s="496" t="s">
        <v>612</v>
      </c>
      <c r="G165" s="496" t="s">
        <v>612</v>
      </c>
      <c r="H165" s="377" t="s">
        <v>612</v>
      </c>
    </row>
    <row r="166" spans="1:8" ht="15.75" customHeight="1">
      <c r="A166" s="497" t="s">
        <v>1</v>
      </c>
      <c r="B166" s="495" t="s">
        <v>632</v>
      </c>
      <c r="C166" s="377" t="s">
        <v>612</v>
      </c>
      <c r="D166" s="377" t="s">
        <v>612</v>
      </c>
      <c r="E166" s="377" t="s">
        <v>612</v>
      </c>
      <c r="F166" s="377"/>
      <c r="G166" s="496" t="s">
        <v>612</v>
      </c>
      <c r="H166" s="377" t="s">
        <v>612</v>
      </c>
    </row>
    <row r="167" spans="1:8" ht="15.75" customHeight="1">
      <c r="A167" s="494"/>
      <c r="B167" s="498" t="s">
        <v>633</v>
      </c>
      <c r="C167" s="377" t="s">
        <v>612</v>
      </c>
      <c r="D167" s="377" t="s">
        <v>612</v>
      </c>
      <c r="E167" s="377" t="s">
        <v>612</v>
      </c>
      <c r="F167" s="499">
        <f>F155-F166</f>
        <v>0</v>
      </c>
      <c r="G167" s="496" t="s">
        <v>612</v>
      </c>
      <c r="H167" s="377" t="s">
        <v>612</v>
      </c>
    </row>
    <row r="168" spans="1:8" ht="15.75" customHeight="1">
      <c r="A168" s="497" t="s">
        <v>615</v>
      </c>
      <c r="B168" s="495" t="s">
        <v>634</v>
      </c>
      <c r="C168" s="377" t="s">
        <v>612</v>
      </c>
      <c r="D168" s="377" t="s">
        <v>612</v>
      </c>
      <c r="E168" s="377" t="s">
        <v>612</v>
      </c>
      <c r="F168" s="452"/>
      <c r="G168" s="496" t="s">
        <v>612</v>
      </c>
      <c r="H168" s="377" t="s">
        <v>612</v>
      </c>
    </row>
    <row r="169" spans="1:8" ht="15.75" customHeight="1">
      <c r="A169" s="494"/>
      <c r="B169" s="498" t="s">
        <v>929</v>
      </c>
      <c r="C169" s="377" t="s">
        <v>612</v>
      </c>
      <c r="D169" s="377" t="s">
        <v>612</v>
      </c>
      <c r="E169" s="377" t="s">
        <v>612</v>
      </c>
      <c r="F169" s="499">
        <f>(F157+F163)-F168</f>
        <v>0</v>
      </c>
      <c r="G169" s="496" t="s">
        <v>612</v>
      </c>
      <c r="H169" s="377" t="s">
        <v>612</v>
      </c>
    </row>
    <row r="170" spans="1:8" ht="4.5" customHeight="1">
      <c r="A170" s="1596"/>
      <c r="B170" s="1596"/>
      <c r="C170" s="1596"/>
      <c r="D170" s="1596"/>
      <c r="E170" s="1596"/>
      <c r="F170" s="1596"/>
      <c r="G170" s="1596"/>
      <c r="H170" s="1596"/>
    </row>
    <row r="171" spans="1:8" ht="15">
      <c r="A171" s="1060" t="s">
        <v>159</v>
      </c>
      <c r="B171" s="509" t="s">
        <v>636</v>
      </c>
      <c r="C171" s="813"/>
      <c r="D171" s="813"/>
      <c r="E171" s="813"/>
      <c r="F171" s="813"/>
      <c r="G171" s="507">
        <f>F171-C171</f>
        <v>0</v>
      </c>
      <c r="H171" s="377" t="e">
        <f>F171/C171%</f>
        <v>#DIV/0!</v>
      </c>
    </row>
    <row r="172" spans="1:8" ht="15">
      <c r="A172" s="513" t="s">
        <v>172</v>
      </c>
      <c r="B172" s="511" t="s">
        <v>637</v>
      </c>
      <c r="C172" s="1061"/>
      <c r="D172" s="1061"/>
      <c r="E172" s="1061"/>
      <c r="F172" s="1061"/>
      <c r="G172" s="507">
        <f>F172-C172</f>
        <v>0</v>
      </c>
      <c r="H172" s="1062" t="e">
        <f>F172/C172%</f>
        <v>#DIV/0!</v>
      </c>
    </row>
    <row r="173" spans="1:8" ht="31.5" customHeight="1">
      <c r="A173" s="512" t="s">
        <v>386</v>
      </c>
      <c r="B173" s="495" t="s">
        <v>611</v>
      </c>
      <c r="C173" s="377" t="s">
        <v>612</v>
      </c>
      <c r="D173" s="377" t="s">
        <v>612</v>
      </c>
      <c r="E173" s="377" t="s">
        <v>612</v>
      </c>
      <c r="F173" s="377" t="s">
        <v>612</v>
      </c>
      <c r="G173" s="496" t="s">
        <v>612</v>
      </c>
      <c r="H173" s="377" t="s">
        <v>612</v>
      </c>
    </row>
    <row r="174" spans="1:8" ht="15.75" customHeight="1">
      <c r="A174" s="513" t="s">
        <v>1</v>
      </c>
      <c r="B174" s="514" t="s">
        <v>639</v>
      </c>
      <c r="C174" s="377" t="s">
        <v>612</v>
      </c>
      <c r="D174" s="377" t="s">
        <v>612</v>
      </c>
      <c r="E174" s="377" t="s">
        <v>612</v>
      </c>
      <c r="F174" s="377"/>
      <c r="G174" s="496" t="s">
        <v>612</v>
      </c>
      <c r="H174" s="377" t="s">
        <v>612</v>
      </c>
    </row>
    <row r="175" spans="1:8" ht="15.75" customHeight="1">
      <c r="A175" s="512"/>
      <c r="B175" s="498" t="s">
        <v>640</v>
      </c>
      <c r="C175" s="377" t="s">
        <v>612</v>
      </c>
      <c r="D175" s="377" t="s">
        <v>612</v>
      </c>
      <c r="E175" s="377" t="s">
        <v>612</v>
      </c>
      <c r="F175" s="499">
        <f>(F171+F172)-F174</f>
        <v>0</v>
      </c>
      <c r="G175" s="377" t="s">
        <v>612</v>
      </c>
      <c r="H175" s="377" t="s">
        <v>612</v>
      </c>
    </row>
    <row r="176" spans="1:8" ht="5.25" customHeight="1">
      <c r="A176" s="1472"/>
      <c r="B176" s="1473"/>
      <c r="C176" s="1473"/>
      <c r="D176" s="1473"/>
      <c r="E176" s="1473"/>
      <c r="F176" s="1473"/>
      <c r="G176" s="1473"/>
      <c r="H176" s="1474"/>
    </row>
    <row r="177" spans="1:8" ht="15">
      <c r="A177" s="513" t="s">
        <v>388</v>
      </c>
      <c r="B177" s="511" t="s">
        <v>641</v>
      </c>
      <c r="C177" s="1061"/>
      <c r="D177" s="1061"/>
      <c r="E177" s="1061"/>
      <c r="F177" s="1061"/>
      <c r="G177" s="1063">
        <f>F177-C177</f>
        <v>0</v>
      </c>
      <c r="H177" s="1062" t="e">
        <f>F177/C177%</f>
        <v>#DIV/0!</v>
      </c>
    </row>
    <row r="178" spans="1:8" ht="12" customHeight="1">
      <c r="A178" s="1064"/>
      <c r="B178" s="520" t="s">
        <v>642</v>
      </c>
      <c r="C178" s="1065"/>
      <c r="D178" s="1046"/>
      <c r="E178" s="1039"/>
      <c r="F178" s="1039"/>
      <c r="G178" s="1039"/>
    </row>
    <row r="179" spans="1:8" ht="12" customHeight="1">
      <c r="A179" s="1064"/>
      <c r="B179" s="520" t="s">
        <v>643</v>
      </c>
      <c r="C179" s="1065"/>
      <c r="D179" s="1046"/>
      <c r="E179" s="1039"/>
      <c r="F179" s="1039"/>
      <c r="G179" s="1039"/>
    </row>
    <row r="180" spans="1:8" ht="12" customHeight="1">
      <c r="A180" s="1064"/>
      <c r="B180" s="516"/>
      <c r="C180" s="1065"/>
      <c r="D180" s="1046"/>
      <c r="E180" s="1039"/>
      <c r="F180" s="1039"/>
      <c r="G180" s="1039"/>
    </row>
    <row r="181" spans="1:8" ht="15">
      <c r="A181" s="1046"/>
      <c r="B181" s="1066" t="s">
        <v>930</v>
      </c>
      <c r="C181" s="1066"/>
      <c r="D181" s="819"/>
    </row>
    <row r="182" spans="1:8" ht="5.25" customHeight="1">
      <c r="A182" s="1067"/>
      <c r="B182" s="1067"/>
      <c r="C182" s="1067"/>
      <c r="D182" s="1067"/>
      <c r="E182" s="1068"/>
      <c r="F182" s="1068"/>
    </row>
    <row r="183" spans="1:8" ht="15" customHeight="1">
      <c r="A183" s="1593" t="s">
        <v>11</v>
      </c>
      <c r="B183" s="1594" t="s">
        <v>331</v>
      </c>
      <c r="C183" s="1467" t="s">
        <v>1207</v>
      </c>
      <c r="D183" s="1466" t="s">
        <v>333</v>
      </c>
      <c r="E183" s="1466"/>
      <c r="F183" s="1467" t="s">
        <v>932</v>
      </c>
      <c r="G183" s="1590" t="s">
        <v>647</v>
      </c>
      <c r="H183" s="1294" t="s">
        <v>581</v>
      </c>
    </row>
    <row r="184" spans="1:8" ht="25.5" customHeight="1">
      <c r="A184" s="1593"/>
      <c r="B184" s="1594"/>
      <c r="C184" s="1467"/>
      <c r="D184" s="741" t="s">
        <v>933</v>
      </c>
      <c r="E184" s="741" t="s">
        <v>934</v>
      </c>
      <c r="F184" s="1467"/>
      <c r="G184" s="1590"/>
      <c r="H184" s="1294"/>
    </row>
    <row r="185" spans="1:8" ht="13.5" customHeight="1">
      <c r="A185" s="1047" t="s">
        <v>1</v>
      </c>
      <c r="B185" s="1047" t="s">
        <v>2</v>
      </c>
      <c r="C185" s="1019" t="s">
        <v>4</v>
      </c>
      <c r="D185" s="1019" t="s">
        <v>8</v>
      </c>
      <c r="E185" s="1019" t="s">
        <v>291</v>
      </c>
      <c r="F185" s="1019" t="s">
        <v>292</v>
      </c>
      <c r="G185" s="1019" t="s">
        <v>339</v>
      </c>
      <c r="H185" s="1019" t="s">
        <v>340</v>
      </c>
    </row>
    <row r="186" spans="1:8" ht="15">
      <c r="A186" s="1026" t="s">
        <v>143</v>
      </c>
      <c r="B186" s="1591" t="s">
        <v>650</v>
      </c>
      <c r="C186" s="1591"/>
      <c r="D186" s="1591"/>
      <c r="E186" s="1591"/>
      <c r="F186" s="1591"/>
      <c r="G186" s="1591"/>
      <c r="H186" s="1591"/>
    </row>
    <row r="187" spans="1:8" ht="15" customHeight="1">
      <c r="A187" s="1070" t="s">
        <v>1</v>
      </c>
      <c r="B187" s="1024" t="s">
        <v>651</v>
      </c>
      <c r="C187" s="824" t="e">
        <f>(C138+C171+C172+C177)/C156</f>
        <v>#DIV/0!</v>
      </c>
      <c r="D187" s="824" t="e">
        <f>(D138+D171+D172+D177)/D156</f>
        <v>#DIV/0!</v>
      </c>
      <c r="E187" s="824" t="e">
        <f>(E138+E171+E172+E177)/E156</f>
        <v>#DIV/0!</v>
      </c>
      <c r="F187" s="824" t="e">
        <f>(F138+F171+F172+F177)/F156</f>
        <v>#DIV/0!</v>
      </c>
      <c r="G187" s="527" t="s">
        <v>652</v>
      </c>
      <c r="H187" s="824" t="e">
        <f>F187-C187</f>
        <v>#DIV/0!</v>
      </c>
    </row>
    <row r="188" spans="1:8" ht="15" customHeight="1">
      <c r="A188" s="1070" t="s">
        <v>2</v>
      </c>
      <c r="B188" s="1024" t="s">
        <v>653</v>
      </c>
      <c r="C188" s="824" t="e">
        <f>C138/C156</f>
        <v>#DIV/0!</v>
      </c>
      <c r="D188" s="824" t="e">
        <f>D138/D156</f>
        <v>#DIV/0!</v>
      </c>
      <c r="E188" s="824" t="e">
        <f>E138/E156</f>
        <v>#DIV/0!</v>
      </c>
      <c r="F188" s="824" t="e">
        <f>F138/F156</f>
        <v>#DIV/0!</v>
      </c>
      <c r="G188" s="527" t="s">
        <v>654</v>
      </c>
      <c r="H188" s="824" t="e">
        <f>F188-C188</f>
        <v>#DIV/0!</v>
      </c>
    </row>
    <row r="189" spans="1:8" ht="15">
      <c r="A189" s="1071" t="s">
        <v>144</v>
      </c>
      <c r="B189" s="1592" t="s">
        <v>655</v>
      </c>
      <c r="C189" s="1592"/>
      <c r="D189" s="1592"/>
      <c r="E189" s="1592"/>
      <c r="F189" s="1592"/>
      <c r="G189" s="1592"/>
      <c r="H189" s="1592"/>
    </row>
    <row r="190" spans="1:8" ht="13.5" customHeight="1">
      <c r="A190" s="1070" t="s">
        <v>1</v>
      </c>
      <c r="B190" s="1024" t="s">
        <v>656</v>
      </c>
      <c r="C190" s="824" t="e">
        <f>(C177*365)/(C17+C27+C28+C29)</f>
        <v>#DIV/0!</v>
      </c>
      <c r="D190" s="824" t="e">
        <f t="shared" ref="D190:F190" si="13">(D177*365)/(D17+D27+D28+D29)</f>
        <v>#DIV/0!</v>
      </c>
      <c r="E190" s="824" t="e">
        <f t="shared" si="13"/>
        <v>#DIV/0!</v>
      </c>
      <c r="F190" s="824" t="e">
        <f t="shared" si="13"/>
        <v>#DIV/0!</v>
      </c>
      <c r="G190" s="527" t="s">
        <v>657</v>
      </c>
      <c r="H190" s="824" t="e">
        <f>F190-C190</f>
        <v>#DIV/0!</v>
      </c>
    </row>
    <row r="191" spans="1:8" ht="13.5" customHeight="1">
      <c r="A191" s="1070" t="s">
        <v>2</v>
      </c>
      <c r="B191" s="1024" t="s">
        <v>658</v>
      </c>
      <c r="C191" s="824" t="e">
        <f>(C138*365)/(C17+C27+C28+C29)</f>
        <v>#DIV/0!</v>
      </c>
      <c r="D191" s="824" t="e">
        <f t="shared" ref="D191:F191" si="14">(D138*365)/(D17+D27+D28+D29)</f>
        <v>#DIV/0!</v>
      </c>
      <c r="E191" s="824" t="e">
        <f t="shared" si="14"/>
        <v>#DIV/0!</v>
      </c>
      <c r="F191" s="824" t="e">
        <f t="shared" si="14"/>
        <v>#DIV/0!</v>
      </c>
      <c r="G191" s="527" t="s">
        <v>657</v>
      </c>
      <c r="H191" s="824" t="e">
        <f>F191-C191</f>
        <v>#DIV/0!</v>
      </c>
    </row>
    <row r="192" spans="1:8" ht="13.5" customHeight="1">
      <c r="A192" s="1070" t="s">
        <v>4</v>
      </c>
      <c r="B192" s="1024" t="s">
        <v>659</v>
      </c>
      <c r="C192" s="824" t="e">
        <f>(C156*365)/(C17+C27+C28+C29)</f>
        <v>#DIV/0!</v>
      </c>
      <c r="D192" s="824" t="e">
        <f t="shared" ref="D192:F192" si="15">(D156*365)/(D17+D27+D28+D29)</f>
        <v>#DIV/0!</v>
      </c>
      <c r="E192" s="824" t="e">
        <f t="shared" si="15"/>
        <v>#DIV/0!</v>
      </c>
      <c r="F192" s="824" t="e">
        <f t="shared" si="15"/>
        <v>#DIV/0!</v>
      </c>
      <c r="G192" s="527" t="s">
        <v>657</v>
      </c>
      <c r="H192" s="824" t="e">
        <f>F192-C192</f>
        <v>#DIV/0!</v>
      </c>
    </row>
    <row r="193" spans="1:8" ht="15">
      <c r="A193" s="1026" t="s">
        <v>159</v>
      </c>
      <c r="B193" s="1592" t="s">
        <v>660</v>
      </c>
      <c r="C193" s="1592"/>
      <c r="D193" s="1592"/>
      <c r="E193" s="1592"/>
      <c r="F193" s="1592"/>
      <c r="G193" s="1592"/>
      <c r="H193" s="1592"/>
    </row>
    <row r="194" spans="1:8" ht="15.75" customHeight="1">
      <c r="A194" s="1070" t="s">
        <v>1</v>
      </c>
      <c r="B194" s="1072" t="s">
        <v>661</v>
      </c>
      <c r="C194" s="1049" t="e">
        <f>C46/(C17+C27+C28+C29)%</f>
        <v>#DIV/0!</v>
      </c>
      <c r="D194" s="1049" t="e">
        <f t="shared" ref="D194:F194" si="16">D46/(D17+D27+D28+D29)%</f>
        <v>#DIV/0!</v>
      </c>
      <c r="E194" s="1049" t="e">
        <f t="shared" si="16"/>
        <v>#DIV/0!</v>
      </c>
      <c r="F194" s="1049" t="e">
        <f t="shared" si="16"/>
        <v>#DIV/0!</v>
      </c>
      <c r="G194" s="531" t="s">
        <v>662</v>
      </c>
      <c r="H194" s="1049" t="e">
        <f>F194-C194</f>
        <v>#DIV/0!</v>
      </c>
    </row>
    <row r="195" spans="1:8" ht="15.75" customHeight="1">
      <c r="A195" s="1070" t="s">
        <v>2</v>
      </c>
      <c r="B195" s="1024" t="s">
        <v>1208</v>
      </c>
      <c r="C195" s="391" t="e">
        <f>C49/(C17+C27+C28+C29)%</f>
        <v>#DIV/0!</v>
      </c>
      <c r="D195" s="391" t="e">
        <f t="shared" ref="D195:F195" si="17">D49/(D17+D27+D28+D29)%</f>
        <v>#DIV/0!</v>
      </c>
      <c r="E195" s="391" t="e">
        <f t="shared" si="17"/>
        <v>#DIV/0!</v>
      </c>
      <c r="F195" s="391" t="e">
        <f t="shared" si="17"/>
        <v>#DIV/0!</v>
      </c>
      <c r="G195" s="531" t="s">
        <v>664</v>
      </c>
      <c r="H195" s="391" t="e">
        <f>F195-C195</f>
        <v>#DIV/0!</v>
      </c>
    </row>
    <row r="196" spans="1:8" ht="15.75" customHeight="1">
      <c r="A196" s="1070" t="s">
        <v>4</v>
      </c>
      <c r="B196" s="1024" t="s">
        <v>665</v>
      </c>
      <c r="C196" s="391" t="e">
        <f>C156/C46%</f>
        <v>#DIV/0!</v>
      </c>
      <c r="D196" s="391" t="e">
        <f>D156/D46%</f>
        <v>#DIV/0!</v>
      </c>
      <c r="E196" s="391" t="e">
        <f>E156/E46%</f>
        <v>#DIV/0!</v>
      </c>
      <c r="F196" s="391" t="e">
        <f>F156/F46%</f>
        <v>#DIV/0!</v>
      </c>
      <c r="G196" s="531" t="s">
        <v>657</v>
      </c>
      <c r="H196" s="391" t="e">
        <f>F196-C196</f>
        <v>#DIV/0!</v>
      </c>
    </row>
    <row r="197" spans="1:8" ht="16.5" customHeight="1">
      <c r="A197" s="1026" t="s">
        <v>172</v>
      </c>
      <c r="B197" s="1023" t="s">
        <v>666</v>
      </c>
      <c r="C197" s="1049" t="e">
        <f>C107/C16%</f>
        <v>#DIV/0!</v>
      </c>
      <c r="D197" s="1049" t="e">
        <f>D107/D16%</f>
        <v>#DIV/0!</v>
      </c>
      <c r="E197" s="1049" t="e">
        <f>E107/E16%</f>
        <v>#DIV/0!</v>
      </c>
      <c r="F197" s="1049" t="e">
        <f>F107/F16%</f>
        <v>#DIV/0!</v>
      </c>
      <c r="G197" s="1073" t="s">
        <v>667</v>
      </c>
      <c r="H197" s="1049" t="e">
        <f>F197-C197</f>
        <v>#DIV/0!</v>
      </c>
    </row>
    <row r="198" spans="1:8" ht="6.75" customHeight="1"/>
    <row r="199" spans="1:8" s="473" customFormat="1" ht="28.5" customHeight="1">
      <c r="A199" s="540"/>
      <c r="B199" s="1295" t="s">
        <v>275</v>
      </c>
      <c r="C199" s="1296"/>
      <c r="D199" s="1296"/>
      <c r="E199" s="1296"/>
      <c r="F199" s="1296"/>
      <c r="G199" s="1296"/>
      <c r="H199" s="540"/>
    </row>
    <row r="200" spans="1:8" s="473" customFormat="1" ht="25.5" customHeight="1">
      <c r="A200" s="541"/>
      <c r="B200" s="542" t="s">
        <v>677</v>
      </c>
      <c r="C200" s="543"/>
      <c r="D200" s="544"/>
      <c r="E200" s="1297" t="s">
        <v>1209</v>
      </c>
      <c r="F200" s="1298"/>
      <c r="G200" s="1298"/>
      <c r="H200" s="545"/>
    </row>
    <row r="201" spans="1:8" s="339" customFormat="1" ht="171" customHeight="1">
      <c r="A201" s="546"/>
      <c r="B201" s="547"/>
      <c r="C201" s="548"/>
      <c r="D201" s="549"/>
      <c r="E201" s="1299"/>
      <c r="F201" s="1300"/>
      <c r="G201" s="1301"/>
      <c r="H201" s="550"/>
    </row>
    <row r="202" spans="1:8" s="473" customFormat="1" ht="18" customHeight="1">
      <c r="A202" s="551"/>
      <c r="B202" s="552" t="s">
        <v>103</v>
      </c>
      <c r="C202" s="553"/>
      <c r="D202" s="554"/>
      <c r="E202" s="1302" t="s">
        <v>103</v>
      </c>
      <c r="F202" s="1303"/>
      <c r="G202" s="1303"/>
      <c r="H202" s="555"/>
    </row>
    <row r="203" spans="1:8" s="339" customFormat="1" ht="15" customHeight="1">
      <c r="A203" s="556"/>
      <c r="B203" s="557"/>
      <c r="C203" s="549"/>
      <c r="D203" s="549"/>
      <c r="E203" s="557"/>
      <c r="F203" s="557"/>
      <c r="G203" s="557"/>
      <c r="H203" s="558"/>
    </row>
    <row r="204" spans="1:8" s="473" customFormat="1" ht="25.5" customHeight="1">
      <c r="A204" s="559"/>
      <c r="B204" s="560" t="s">
        <v>678</v>
      </c>
      <c r="C204" s="561"/>
      <c r="D204" s="561"/>
      <c r="E204" s="562"/>
      <c r="F204" s="562"/>
      <c r="G204" s="562"/>
      <c r="H204" s="555"/>
    </row>
    <row r="205" spans="1:8" s="339" customFormat="1" ht="171" customHeight="1">
      <c r="A205" s="546"/>
      <c r="B205" s="547"/>
      <c r="C205" s="548"/>
      <c r="D205" s="549"/>
      <c r="E205" s="563"/>
      <c r="F205" s="563"/>
      <c r="G205" s="563"/>
      <c r="H205" s="550"/>
    </row>
    <row r="206" spans="1:8" s="473" customFormat="1" ht="18" customHeight="1">
      <c r="A206" s="551"/>
      <c r="B206" s="552" t="s">
        <v>103</v>
      </c>
      <c r="C206" s="553"/>
      <c r="D206" s="554"/>
      <c r="E206" s="562"/>
      <c r="F206" s="562"/>
      <c r="G206" s="562"/>
      <c r="H206" s="555"/>
    </row>
    <row r="207" spans="1:8" s="1074" customFormat="1" ht="30.75" customHeight="1">
      <c r="A207" s="1589"/>
      <c r="B207" s="1463"/>
      <c r="C207" s="1463"/>
      <c r="D207" s="1463"/>
      <c r="E207" s="1463"/>
      <c r="F207" s="1463"/>
      <c r="G207" s="1463"/>
      <c r="H207" s="1464"/>
    </row>
    <row r="219" spans="1:1">
      <c r="A219" s="1013"/>
    </row>
    <row r="220" spans="1:1">
      <c r="A220" s="1013"/>
    </row>
    <row r="221" spans="1:1">
      <c r="A221" s="1013"/>
    </row>
    <row r="222" spans="1:1">
      <c r="A222" s="1013"/>
    </row>
    <row r="223" spans="1:1">
      <c r="A223" s="1013"/>
    </row>
    <row r="224" spans="1:1">
      <c r="A224" s="1013"/>
    </row>
    <row r="225" spans="1:1">
      <c r="A225" s="1013"/>
    </row>
    <row r="226" spans="1:1">
      <c r="A226" s="1013"/>
    </row>
    <row r="227" spans="1:1">
      <c r="A227" s="1013"/>
    </row>
    <row r="228" spans="1:1">
      <c r="A228" s="1013"/>
    </row>
    <row r="229" spans="1:1">
      <c r="A229" s="1013"/>
    </row>
    <row r="230" spans="1:1">
      <c r="A230" s="1013"/>
    </row>
    <row r="231" spans="1:1">
      <c r="A231" s="1013"/>
    </row>
    <row r="232" spans="1:1">
      <c r="A232" s="1013"/>
    </row>
  </sheetData>
  <mergeCells count="52">
    <mergeCell ref="A104:H104"/>
    <mergeCell ref="A6:H6"/>
    <mergeCell ref="A7:H7"/>
    <mergeCell ref="B9:G9"/>
    <mergeCell ref="A10:H10"/>
    <mergeCell ref="E11:H11"/>
    <mergeCell ref="A12:A13"/>
    <mergeCell ref="B12:B13"/>
    <mergeCell ref="C12:C13"/>
    <mergeCell ref="D12:E12"/>
    <mergeCell ref="F12:F13"/>
    <mergeCell ref="G12:G13"/>
    <mergeCell ref="H12:H13"/>
    <mergeCell ref="A15:H15"/>
    <mergeCell ref="A43:H43"/>
    <mergeCell ref="B45:H45"/>
    <mergeCell ref="A108:H108"/>
    <mergeCell ref="A114:H114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B133:E133"/>
    <mergeCell ref="A135:A136"/>
    <mergeCell ref="B135:B136"/>
    <mergeCell ref="C135:C136"/>
    <mergeCell ref="D135:E135"/>
    <mergeCell ref="G135:G136"/>
    <mergeCell ref="H135:H136"/>
    <mergeCell ref="A153:H153"/>
    <mergeCell ref="A170:H170"/>
    <mergeCell ref="A176:H176"/>
    <mergeCell ref="F135:F136"/>
    <mergeCell ref="E200:G200"/>
    <mergeCell ref="E201:G201"/>
    <mergeCell ref="E202:G202"/>
    <mergeCell ref="A207:H207"/>
    <mergeCell ref="G183:G184"/>
    <mergeCell ref="H183:H184"/>
    <mergeCell ref="B186:H186"/>
    <mergeCell ref="B189:H189"/>
    <mergeCell ref="B193:H193"/>
    <mergeCell ref="B199:G199"/>
    <mergeCell ref="A183:A184"/>
    <mergeCell ref="B183:B184"/>
    <mergeCell ref="C183:C184"/>
    <mergeCell ref="D183:E183"/>
    <mergeCell ref="F183:F184"/>
  </mergeCells>
  <printOptions horizontalCentered="1"/>
  <pageMargins left="0.43307086614173229" right="0.43307086614173229" top="0.59055118110236227" bottom="0.59055118110236227" header="0.31496062992125984" footer="0.31496062992125984"/>
  <pageSetup paperSize="9" scale="68" orientation="portrait" r:id="rId1"/>
  <rowBreaks count="3" manualBreakCount="3">
    <brk id="58" max="7" man="1"/>
    <brk id="107" max="16383" man="1"/>
    <brk id="16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AC09B-1366-49F1-B48E-313E032B61B7}">
  <sheetPr>
    <tabColor rgb="FFFFFF00"/>
  </sheetPr>
  <dimension ref="A1:J79"/>
  <sheetViews>
    <sheetView view="pageBreakPreview" zoomScaleNormal="100" zoomScaleSheetLayoutView="100" workbookViewId="0">
      <selection activeCell="B4" sqref="B4"/>
    </sheetView>
  </sheetViews>
  <sheetFormatPr defaultColWidth="10.28515625" defaultRowHeight="15"/>
  <cols>
    <col min="1" max="1" width="4.5703125" style="1075" customWidth="1"/>
    <col min="2" max="2" width="42.7109375" style="1075" customWidth="1"/>
    <col min="3" max="3" width="12.5703125" style="1075" customWidth="1"/>
    <col min="4" max="4" width="12.28515625" style="1075" customWidth="1"/>
    <col min="5" max="5" width="11.28515625" style="1075" customWidth="1"/>
    <col min="6" max="6" width="11.140625" style="1075" customWidth="1"/>
    <col min="7" max="7" width="11.85546875" style="1075" customWidth="1"/>
    <col min="8" max="8" width="13.28515625" style="1075" customWidth="1"/>
    <col min="9" max="256" width="10.28515625" style="1075"/>
    <col min="257" max="257" width="4.5703125" style="1075" customWidth="1"/>
    <col min="258" max="258" width="42.7109375" style="1075" customWidth="1"/>
    <col min="259" max="259" width="12.5703125" style="1075" customWidth="1"/>
    <col min="260" max="260" width="12.28515625" style="1075" customWidth="1"/>
    <col min="261" max="261" width="11.28515625" style="1075" customWidth="1"/>
    <col min="262" max="262" width="11.140625" style="1075" customWidth="1"/>
    <col min="263" max="263" width="11.85546875" style="1075" customWidth="1"/>
    <col min="264" max="264" width="13.28515625" style="1075" customWidth="1"/>
    <col min="265" max="512" width="10.28515625" style="1075"/>
    <col min="513" max="513" width="4.5703125" style="1075" customWidth="1"/>
    <col min="514" max="514" width="42.7109375" style="1075" customWidth="1"/>
    <col min="515" max="515" width="12.5703125" style="1075" customWidth="1"/>
    <col min="516" max="516" width="12.28515625" style="1075" customWidth="1"/>
    <col min="517" max="517" width="11.28515625" style="1075" customWidth="1"/>
    <col min="518" max="518" width="11.140625" style="1075" customWidth="1"/>
    <col min="519" max="519" width="11.85546875" style="1075" customWidth="1"/>
    <col min="520" max="520" width="13.28515625" style="1075" customWidth="1"/>
    <col min="521" max="768" width="10.28515625" style="1075"/>
    <col min="769" max="769" width="4.5703125" style="1075" customWidth="1"/>
    <col min="770" max="770" width="42.7109375" style="1075" customWidth="1"/>
    <col min="771" max="771" width="12.5703125" style="1075" customWidth="1"/>
    <col min="772" max="772" width="12.28515625" style="1075" customWidth="1"/>
    <col min="773" max="773" width="11.28515625" style="1075" customWidth="1"/>
    <col min="774" max="774" width="11.140625" style="1075" customWidth="1"/>
    <col min="775" max="775" width="11.85546875" style="1075" customWidth="1"/>
    <col min="776" max="776" width="13.28515625" style="1075" customWidth="1"/>
    <col min="777" max="1024" width="10.28515625" style="1075"/>
    <col min="1025" max="1025" width="4.5703125" style="1075" customWidth="1"/>
    <col min="1026" max="1026" width="42.7109375" style="1075" customWidth="1"/>
    <col min="1027" max="1027" width="12.5703125" style="1075" customWidth="1"/>
    <col min="1028" max="1028" width="12.28515625" style="1075" customWidth="1"/>
    <col min="1029" max="1029" width="11.28515625" style="1075" customWidth="1"/>
    <col min="1030" max="1030" width="11.140625" style="1075" customWidth="1"/>
    <col min="1031" max="1031" width="11.85546875" style="1075" customWidth="1"/>
    <col min="1032" max="1032" width="13.28515625" style="1075" customWidth="1"/>
    <col min="1033" max="1280" width="10.28515625" style="1075"/>
    <col min="1281" max="1281" width="4.5703125" style="1075" customWidth="1"/>
    <col min="1282" max="1282" width="42.7109375" style="1075" customWidth="1"/>
    <col min="1283" max="1283" width="12.5703125" style="1075" customWidth="1"/>
    <col min="1284" max="1284" width="12.28515625" style="1075" customWidth="1"/>
    <col min="1285" max="1285" width="11.28515625" style="1075" customWidth="1"/>
    <col min="1286" max="1286" width="11.140625" style="1075" customWidth="1"/>
    <col min="1287" max="1287" width="11.85546875" style="1075" customWidth="1"/>
    <col min="1288" max="1288" width="13.28515625" style="1075" customWidth="1"/>
    <col min="1289" max="1536" width="10.28515625" style="1075"/>
    <col min="1537" max="1537" width="4.5703125" style="1075" customWidth="1"/>
    <col min="1538" max="1538" width="42.7109375" style="1075" customWidth="1"/>
    <col min="1539" max="1539" width="12.5703125" style="1075" customWidth="1"/>
    <col min="1540" max="1540" width="12.28515625" style="1075" customWidth="1"/>
    <col min="1541" max="1541" width="11.28515625" style="1075" customWidth="1"/>
    <col min="1542" max="1542" width="11.140625" style="1075" customWidth="1"/>
    <col min="1543" max="1543" width="11.85546875" style="1075" customWidth="1"/>
    <col min="1544" max="1544" width="13.28515625" style="1075" customWidth="1"/>
    <col min="1545" max="1792" width="10.28515625" style="1075"/>
    <col min="1793" max="1793" width="4.5703125" style="1075" customWidth="1"/>
    <col min="1794" max="1794" width="42.7109375" style="1075" customWidth="1"/>
    <col min="1795" max="1795" width="12.5703125" style="1075" customWidth="1"/>
    <col min="1796" max="1796" width="12.28515625" style="1075" customWidth="1"/>
    <col min="1797" max="1797" width="11.28515625" style="1075" customWidth="1"/>
    <col min="1798" max="1798" width="11.140625" style="1075" customWidth="1"/>
    <col min="1799" max="1799" width="11.85546875" style="1075" customWidth="1"/>
    <col min="1800" max="1800" width="13.28515625" style="1075" customWidth="1"/>
    <col min="1801" max="2048" width="10.28515625" style="1075"/>
    <col min="2049" max="2049" width="4.5703125" style="1075" customWidth="1"/>
    <col min="2050" max="2050" width="42.7109375" style="1075" customWidth="1"/>
    <col min="2051" max="2051" width="12.5703125" style="1075" customWidth="1"/>
    <col min="2052" max="2052" width="12.28515625" style="1075" customWidth="1"/>
    <col min="2053" max="2053" width="11.28515625" style="1075" customWidth="1"/>
    <col min="2054" max="2054" width="11.140625" style="1075" customWidth="1"/>
    <col min="2055" max="2055" width="11.85546875" style="1075" customWidth="1"/>
    <col min="2056" max="2056" width="13.28515625" style="1075" customWidth="1"/>
    <col min="2057" max="2304" width="10.28515625" style="1075"/>
    <col min="2305" max="2305" width="4.5703125" style="1075" customWidth="1"/>
    <col min="2306" max="2306" width="42.7109375" style="1075" customWidth="1"/>
    <col min="2307" max="2307" width="12.5703125" style="1075" customWidth="1"/>
    <col min="2308" max="2308" width="12.28515625" style="1075" customWidth="1"/>
    <col min="2309" max="2309" width="11.28515625" style="1075" customWidth="1"/>
    <col min="2310" max="2310" width="11.140625" style="1075" customWidth="1"/>
    <col min="2311" max="2311" width="11.85546875" style="1075" customWidth="1"/>
    <col min="2312" max="2312" width="13.28515625" style="1075" customWidth="1"/>
    <col min="2313" max="2560" width="10.28515625" style="1075"/>
    <col min="2561" max="2561" width="4.5703125" style="1075" customWidth="1"/>
    <col min="2562" max="2562" width="42.7109375" style="1075" customWidth="1"/>
    <col min="2563" max="2563" width="12.5703125" style="1075" customWidth="1"/>
    <col min="2564" max="2564" width="12.28515625" style="1075" customWidth="1"/>
    <col min="2565" max="2565" width="11.28515625" style="1075" customWidth="1"/>
    <col min="2566" max="2566" width="11.140625" style="1075" customWidth="1"/>
    <col min="2567" max="2567" width="11.85546875" style="1075" customWidth="1"/>
    <col min="2568" max="2568" width="13.28515625" style="1075" customWidth="1"/>
    <col min="2569" max="2816" width="10.28515625" style="1075"/>
    <col min="2817" max="2817" width="4.5703125" style="1075" customWidth="1"/>
    <col min="2818" max="2818" width="42.7109375" style="1075" customWidth="1"/>
    <col min="2819" max="2819" width="12.5703125" style="1075" customWidth="1"/>
    <col min="2820" max="2820" width="12.28515625" style="1075" customWidth="1"/>
    <col min="2821" max="2821" width="11.28515625" style="1075" customWidth="1"/>
    <col min="2822" max="2822" width="11.140625" style="1075" customWidth="1"/>
    <col min="2823" max="2823" width="11.85546875" style="1075" customWidth="1"/>
    <col min="2824" max="2824" width="13.28515625" style="1075" customWidth="1"/>
    <col min="2825" max="3072" width="10.28515625" style="1075"/>
    <col min="3073" max="3073" width="4.5703125" style="1075" customWidth="1"/>
    <col min="3074" max="3074" width="42.7109375" style="1075" customWidth="1"/>
    <col min="3075" max="3075" width="12.5703125" style="1075" customWidth="1"/>
    <col min="3076" max="3076" width="12.28515625" style="1075" customWidth="1"/>
    <col min="3077" max="3077" width="11.28515625" style="1075" customWidth="1"/>
    <col min="3078" max="3078" width="11.140625" style="1075" customWidth="1"/>
    <col min="3079" max="3079" width="11.85546875" style="1075" customWidth="1"/>
    <col min="3080" max="3080" width="13.28515625" style="1075" customWidth="1"/>
    <col min="3081" max="3328" width="10.28515625" style="1075"/>
    <col min="3329" max="3329" width="4.5703125" style="1075" customWidth="1"/>
    <col min="3330" max="3330" width="42.7109375" style="1075" customWidth="1"/>
    <col min="3331" max="3331" width="12.5703125" style="1075" customWidth="1"/>
    <col min="3332" max="3332" width="12.28515625" style="1075" customWidth="1"/>
    <col min="3333" max="3333" width="11.28515625" style="1075" customWidth="1"/>
    <col min="3334" max="3334" width="11.140625" style="1075" customWidth="1"/>
    <col min="3335" max="3335" width="11.85546875" style="1075" customWidth="1"/>
    <col min="3336" max="3336" width="13.28515625" style="1075" customWidth="1"/>
    <col min="3337" max="3584" width="10.28515625" style="1075"/>
    <col min="3585" max="3585" width="4.5703125" style="1075" customWidth="1"/>
    <col min="3586" max="3586" width="42.7109375" style="1075" customWidth="1"/>
    <col min="3587" max="3587" width="12.5703125" style="1075" customWidth="1"/>
    <col min="3588" max="3588" width="12.28515625" style="1075" customWidth="1"/>
    <col min="3589" max="3589" width="11.28515625" style="1075" customWidth="1"/>
    <col min="3590" max="3590" width="11.140625" style="1075" customWidth="1"/>
    <col min="3591" max="3591" width="11.85546875" style="1075" customWidth="1"/>
    <col min="3592" max="3592" width="13.28515625" style="1075" customWidth="1"/>
    <col min="3593" max="3840" width="10.28515625" style="1075"/>
    <col min="3841" max="3841" width="4.5703125" style="1075" customWidth="1"/>
    <col min="3842" max="3842" width="42.7109375" style="1075" customWidth="1"/>
    <col min="3843" max="3843" width="12.5703125" style="1075" customWidth="1"/>
    <col min="3844" max="3844" width="12.28515625" style="1075" customWidth="1"/>
    <col min="3845" max="3845" width="11.28515625" style="1075" customWidth="1"/>
    <col min="3846" max="3846" width="11.140625" style="1075" customWidth="1"/>
    <col min="3847" max="3847" width="11.85546875" style="1075" customWidth="1"/>
    <col min="3848" max="3848" width="13.28515625" style="1075" customWidth="1"/>
    <col min="3849" max="4096" width="10.28515625" style="1075"/>
    <col min="4097" max="4097" width="4.5703125" style="1075" customWidth="1"/>
    <col min="4098" max="4098" width="42.7109375" style="1075" customWidth="1"/>
    <col min="4099" max="4099" width="12.5703125" style="1075" customWidth="1"/>
    <col min="4100" max="4100" width="12.28515625" style="1075" customWidth="1"/>
    <col min="4101" max="4101" width="11.28515625" style="1075" customWidth="1"/>
    <col min="4102" max="4102" width="11.140625" style="1075" customWidth="1"/>
    <col min="4103" max="4103" width="11.85546875" style="1075" customWidth="1"/>
    <col min="4104" max="4104" width="13.28515625" style="1075" customWidth="1"/>
    <col min="4105" max="4352" width="10.28515625" style="1075"/>
    <col min="4353" max="4353" width="4.5703125" style="1075" customWidth="1"/>
    <col min="4354" max="4354" width="42.7109375" style="1075" customWidth="1"/>
    <col min="4355" max="4355" width="12.5703125" style="1075" customWidth="1"/>
    <col min="4356" max="4356" width="12.28515625" style="1075" customWidth="1"/>
    <col min="4357" max="4357" width="11.28515625" style="1075" customWidth="1"/>
    <col min="4358" max="4358" width="11.140625" style="1075" customWidth="1"/>
    <col min="4359" max="4359" width="11.85546875" style="1075" customWidth="1"/>
    <col min="4360" max="4360" width="13.28515625" style="1075" customWidth="1"/>
    <col min="4361" max="4608" width="10.28515625" style="1075"/>
    <col min="4609" max="4609" width="4.5703125" style="1075" customWidth="1"/>
    <col min="4610" max="4610" width="42.7109375" style="1075" customWidth="1"/>
    <col min="4611" max="4611" width="12.5703125" style="1075" customWidth="1"/>
    <col min="4612" max="4612" width="12.28515625" style="1075" customWidth="1"/>
    <col min="4613" max="4613" width="11.28515625" style="1075" customWidth="1"/>
    <col min="4614" max="4614" width="11.140625" style="1075" customWidth="1"/>
    <col min="4615" max="4615" width="11.85546875" style="1075" customWidth="1"/>
    <col min="4616" max="4616" width="13.28515625" style="1075" customWidth="1"/>
    <col min="4617" max="4864" width="10.28515625" style="1075"/>
    <col min="4865" max="4865" width="4.5703125" style="1075" customWidth="1"/>
    <col min="4866" max="4866" width="42.7109375" style="1075" customWidth="1"/>
    <col min="4867" max="4867" width="12.5703125" style="1075" customWidth="1"/>
    <col min="4868" max="4868" width="12.28515625" style="1075" customWidth="1"/>
    <col min="4869" max="4869" width="11.28515625" style="1075" customWidth="1"/>
    <col min="4870" max="4870" width="11.140625" style="1075" customWidth="1"/>
    <col min="4871" max="4871" width="11.85546875" style="1075" customWidth="1"/>
    <col min="4872" max="4872" width="13.28515625" style="1075" customWidth="1"/>
    <col min="4873" max="5120" width="10.28515625" style="1075"/>
    <col min="5121" max="5121" width="4.5703125" style="1075" customWidth="1"/>
    <col min="5122" max="5122" width="42.7109375" style="1075" customWidth="1"/>
    <col min="5123" max="5123" width="12.5703125" style="1075" customWidth="1"/>
    <col min="5124" max="5124" width="12.28515625" style="1075" customWidth="1"/>
    <col min="5125" max="5125" width="11.28515625" style="1075" customWidth="1"/>
    <col min="5126" max="5126" width="11.140625" style="1075" customWidth="1"/>
    <col min="5127" max="5127" width="11.85546875" style="1075" customWidth="1"/>
    <col min="5128" max="5128" width="13.28515625" style="1075" customWidth="1"/>
    <col min="5129" max="5376" width="10.28515625" style="1075"/>
    <col min="5377" max="5377" width="4.5703125" style="1075" customWidth="1"/>
    <col min="5378" max="5378" width="42.7109375" style="1075" customWidth="1"/>
    <col min="5379" max="5379" width="12.5703125" style="1075" customWidth="1"/>
    <col min="5380" max="5380" width="12.28515625" style="1075" customWidth="1"/>
    <col min="5381" max="5381" width="11.28515625" style="1075" customWidth="1"/>
    <col min="5382" max="5382" width="11.140625" style="1075" customWidth="1"/>
    <col min="5383" max="5383" width="11.85546875" style="1075" customWidth="1"/>
    <col min="5384" max="5384" width="13.28515625" style="1075" customWidth="1"/>
    <col min="5385" max="5632" width="10.28515625" style="1075"/>
    <col min="5633" max="5633" width="4.5703125" style="1075" customWidth="1"/>
    <col min="5634" max="5634" width="42.7109375" style="1075" customWidth="1"/>
    <col min="5635" max="5635" width="12.5703125" style="1075" customWidth="1"/>
    <col min="5636" max="5636" width="12.28515625" style="1075" customWidth="1"/>
    <col min="5637" max="5637" width="11.28515625" style="1075" customWidth="1"/>
    <col min="5638" max="5638" width="11.140625" style="1075" customWidth="1"/>
    <col min="5639" max="5639" width="11.85546875" style="1075" customWidth="1"/>
    <col min="5640" max="5640" width="13.28515625" style="1075" customWidth="1"/>
    <col min="5641" max="5888" width="10.28515625" style="1075"/>
    <col min="5889" max="5889" width="4.5703125" style="1075" customWidth="1"/>
    <col min="5890" max="5890" width="42.7109375" style="1075" customWidth="1"/>
    <col min="5891" max="5891" width="12.5703125" style="1075" customWidth="1"/>
    <col min="5892" max="5892" width="12.28515625" style="1075" customWidth="1"/>
    <col min="5893" max="5893" width="11.28515625" style="1075" customWidth="1"/>
    <col min="5894" max="5894" width="11.140625" style="1075" customWidth="1"/>
    <col min="5895" max="5895" width="11.85546875" style="1075" customWidth="1"/>
    <col min="5896" max="5896" width="13.28515625" style="1075" customWidth="1"/>
    <col min="5897" max="6144" width="10.28515625" style="1075"/>
    <col min="6145" max="6145" width="4.5703125" style="1075" customWidth="1"/>
    <col min="6146" max="6146" width="42.7109375" style="1075" customWidth="1"/>
    <col min="6147" max="6147" width="12.5703125" style="1075" customWidth="1"/>
    <col min="6148" max="6148" width="12.28515625" style="1075" customWidth="1"/>
    <col min="6149" max="6149" width="11.28515625" style="1075" customWidth="1"/>
    <col min="6150" max="6150" width="11.140625" style="1075" customWidth="1"/>
    <col min="6151" max="6151" width="11.85546875" style="1075" customWidth="1"/>
    <col min="6152" max="6152" width="13.28515625" style="1075" customWidth="1"/>
    <col min="6153" max="6400" width="10.28515625" style="1075"/>
    <col min="6401" max="6401" width="4.5703125" style="1075" customWidth="1"/>
    <col min="6402" max="6402" width="42.7109375" style="1075" customWidth="1"/>
    <col min="6403" max="6403" width="12.5703125" style="1075" customWidth="1"/>
    <col min="6404" max="6404" width="12.28515625" style="1075" customWidth="1"/>
    <col min="6405" max="6405" width="11.28515625" style="1075" customWidth="1"/>
    <col min="6406" max="6406" width="11.140625" style="1075" customWidth="1"/>
    <col min="6407" max="6407" width="11.85546875" style="1075" customWidth="1"/>
    <col min="6408" max="6408" width="13.28515625" style="1075" customWidth="1"/>
    <col min="6409" max="6656" width="10.28515625" style="1075"/>
    <col min="6657" max="6657" width="4.5703125" style="1075" customWidth="1"/>
    <col min="6658" max="6658" width="42.7109375" style="1075" customWidth="1"/>
    <col min="6659" max="6659" width="12.5703125" style="1075" customWidth="1"/>
    <col min="6660" max="6660" width="12.28515625" style="1075" customWidth="1"/>
    <col min="6661" max="6661" width="11.28515625" style="1075" customWidth="1"/>
    <col min="6662" max="6662" width="11.140625" style="1075" customWidth="1"/>
    <col min="6663" max="6663" width="11.85546875" style="1075" customWidth="1"/>
    <col min="6664" max="6664" width="13.28515625" style="1075" customWidth="1"/>
    <col min="6665" max="6912" width="10.28515625" style="1075"/>
    <col min="6913" max="6913" width="4.5703125" style="1075" customWidth="1"/>
    <col min="6914" max="6914" width="42.7109375" style="1075" customWidth="1"/>
    <col min="6915" max="6915" width="12.5703125" style="1075" customWidth="1"/>
    <col min="6916" max="6916" width="12.28515625" style="1075" customWidth="1"/>
    <col min="6917" max="6917" width="11.28515625" style="1075" customWidth="1"/>
    <col min="6918" max="6918" width="11.140625" style="1075" customWidth="1"/>
    <col min="6919" max="6919" width="11.85546875" style="1075" customWidth="1"/>
    <col min="6920" max="6920" width="13.28515625" style="1075" customWidth="1"/>
    <col min="6921" max="7168" width="10.28515625" style="1075"/>
    <col min="7169" max="7169" width="4.5703125" style="1075" customWidth="1"/>
    <col min="7170" max="7170" width="42.7109375" style="1075" customWidth="1"/>
    <col min="7171" max="7171" width="12.5703125" style="1075" customWidth="1"/>
    <col min="7172" max="7172" width="12.28515625" style="1075" customWidth="1"/>
    <col min="7173" max="7173" width="11.28515625" style="1075" customWidth="1"/>
    <col min="7174" max="7174" width="11.140625" style="1075" customWidth="1"/>
    <col min="7175" max="7175" width="11.85546875" style="1075" customWidth="1"/>
    <col min="7176" max="7176" width="13.28515625" style="1075" customWidth="1"/>
    <col min="7177" max="7424" width="10.28515625" style="1075"/>
    <col min="7425" max="7425" width="4.5703125" style="1075" customWidth="1"/>
    <col min="7426" max="7426" width="42.7109375" style="1075" customWidth="1"/>
    <col min="7427" max="7427" width="12.5703125" style="1075" customWidth="1"/>
    <col min="7428" max="7428" width="12.28515625" style="1075" customWidth="1"/>
    <col min="7429" max="7429" width="11.28515625" style="1075" customWidth="1"/>
    <col min="7430" max="7430" width="11.140625" style="1075" customWidth="1"/>
    <col min="7431" max="7431" width="11.85546875" style="1075" customWidth="1"/>
    <col min="7432" max="7432" width="13.28515625" style="1075" customWidth="1"/>
    <col min="7433" max="7680" width="10.28515625" style="1075"/>
    <col min="7681" max="7681" width="4.5703125" style="1075" customWidth="1"/>
    <col min="7682" max="7682" width="42.7109375" style="1075" customWidth="1"/>
    <col min="7683" max="7683" width="12.5703125" style="1075" customWidth="1"/>
    <col min="7684" max="7684" width="12.28515625" style="1075" customWidth="1"/>
    <col min="7685" max="7685" width="11.28515625" style="1075" customWidth="1"/>
    <col min="7686" max="7686" width="11.140625" style="1075" customWidth="1"/>
    <col min="7687" max="7687" width="11.85546875" style="1075" customWidth="1"/>
    <col min="7688" max="7688" width="13.28515625" style="1075" customWidth="1"/>
    <col min="7689" max="7936" width="10.28515625" style="1075"/>
    <col min="7937" max="7937" width="4.5703125" style="1075" customWidth="1"/>
    <col min="7938" max="7938" width="42.7109375" style="1075" customWidth="1"/>
    <col min="7939" max="7939" width="12.5703125" style="1075" customWidth="1"/>
    <col min="7940" max="7940" width="12.28515625" style="1075" customWidth="1"/>
    <col min="7941" max="7941" width="11.28515625" style="1075" customWidth="1"/>
    <col min="7942" max="7942" width="11.140625" style="1075" customWidth="1"/>
    <col min="7943" max="7943" width="11.85546875" style="1075" customWidth="1"/>
    <col min="7944" max="7944" width="13.28515625" style="1075" customWidth="1"/>
    <col min="7945" max="8192" width="10.28515625" style="1075"/>
    <col min="8193" max="8193" width="4.5703125" style="1075" customWidth="1"/>
    <col min="8194" max="8194" width="42.7109375" style="1075" customWidth="1"/>
    <col min="8195" max="8195" width="12.5703125" style="1075" customWidth="1"/>
    <col min="8196" max="8196" width="12.28515625" style="1075" customWidth="1"/>
    <col min="8197" max="8197" width="11.28515625" style="1075" customWidth="1"/>
    <col min="8198" max="8198" width="11.140625" style="1075" customWidth="1"/>
    <col min="8199" max="8199" width="11.85546875" style="1075" customWidth="1"/>
    <col min="8200" max="8200" width="13.28515625" style="1075" customWidth="1"/>
    <col min="8201" max="8448" width="10.28515625" style="1075"/>
    <col min="8449" max="8449" width="4.5703125" style="1075" customWidth="1"/>
    <col min="8450" max="8450" width="42.7109375" style="1075" customWidth="1"/>
    <col min="8451" max="8451" width="12.5703125" style="1075" customWidth="1"/>
    <col min="8452" max="8452" width="12.28515625" style="1075" customWidth="1"/>
    <col min="8453" max="8453" width="11.28515625" style="1075" customWidth="1"/>
    <col min="8454" max="8454" width="11.140625" style="1075" customWidth="1"/>
    <col min="8455" max="8455" width="11.85546875" style="1075" customWidth="1"/>
    <col min="8456" max="8456" width="13.28515625" style="1075" customWidth="1"/>
    <col min="8457" max="8704" width="10.28515625" style="1075"/>
    <col min="8705" max="8705" width="4.5703125" style="1075" customWidth="1"/>
    <col min="8706" max="8706" width="42.7109375" style="1075" customWidth="1"/>
    <col min="8707" max="8707" width="12.5703125" style="1075" customWidth="1"/>
    <col min="8708" max="8708" width="12.28515625" style="1075" customWidth="1"/>
    <col min="8709" max="8709" width="11.28515625" style="1075" customWidth="1"/>
    <col min="8710" max="8710" width="11.140625" style="1075" customWidth="1"/>
    <col min="8711" max="8711" width="11.85546875" style="1075" customWidth="1"/>
    <col min="8712" max="8712" width="13.28515625" style="1075" customWidth="1"/>
    <col min="8713" max="8960" width="10.28515625" style="1075"/>
    <col min="8961" max="8961" width="4.5703125" style="1075" customWidth="1"/>
    <col min="8962" max="8962" width="42.7109375" style="1075" customWidth="1"/>
    <col min="8963" max="8963" width="12.5703125" style="1075" customWidth="1"/>
    <col min="8964" max="8964" width="12.28515625" style="1075" customWidth="1"/>
    <col min="8965" max="8965" width="11.28515625" style="1075" customWidth="1"/>
    <col min="8966" max="8966" width="11.140625" style="1075" customWidth="1"/>
    <col min="8967" max="8967" width="11.85546875" style="1075" customWidth="1"/>
    <col min="8968" max="8968" width="13.28515625" style="1075" customWidth="1"/>
    <col min="8969" max="9216" width="10.28515625" style="1075"/>
    <col min="9217" max="9217" width="4.5703125" style="1075" customWidth="1"/>
    <col min="9218" max="9218" width="42.7109375" style="1075" customWidth="1"/>
    <col min="9219" max="9219" width="12.5703125" style="1075" customWidth="1"/>
    <col min="9220" max="9220" width="12.28515625" style="1075" customWidth="1"/>
    <col min="9221" max="9221" width="11.28515625" style="1075" customWidth="1"/>
    <col min="9222" max="9222" width="11.140625" style="1075" customWidth="1"/>
    <col min="9223" max="9223" width="11.85546875" style="1075" customWidth="1"/>
    <col min="9224" max="9224" width="13.28515625" style="1075" customWidth="1"/>
    <col min="9225" max="9472" width="10.28515625" style="1075"/>
    <col min="9473" max="9473" width="4.5703125" style="1075" customWidth="1"/>
    <col min="9474" max="9474" width="42.7109375" style="1075" customWidth="1"/>
    <col min="9475" max="9475" width="12.5703125" style="1075" customWidth="1"/>
    <col min="9476" max="9476" width="12.28515625" style="1075" customWidth="1"/>
    <col min="9477" max="9477" width="11.28515625" style="1075" customWidth="1"/>
    <col min="9478" max="9478" width="11.140625" style="1075" customWidth="1"/>
    <col min="9479" max="9479" width="11.85546875" style="1075" customWidth="1"/>
    <col min="9480" max="9480" width="13.28515625" style="1075" customWidth="1"/>
    <col min="9481" max="9728" width="10.28515625" style="1075"/>
    <col min="9729" max="9729" width="4.5703125" style="1075" customWidth="1"/>
    <col min="9730" max="9730" width="42.7109375" style="1075" customWidth="1"/>
    <col min="9731" max="9731" width="12.5703125" style="1075" customWidth="1"/>
    <col min="9732" max="9732" width="12.28515625" style="1075" customWidth="1"/>
    <col min="9733" max="9733" width="11.28515625" style="1075" customWidth="1"/>
    <col min="9734" max="9734" width="11.140625" style="1075" customWidth="1"/>
    <col min="9735" max="9735" width="11.85546875" style="1075" customWidth="1"/>
    <col min="9736" max="9736" width="13.28515625" style="1075" customWidth="1"/>
    <col min="9737" max="9984" width="10.28515625" style="1075"/>
    <col min="9985" max="9985" width="4.5703125" style="1075" customWidth="1"/>
    <col min="9986" max="9986" width="42.7109375" style="1075" customWidth="1"/>
    <col min="9987" max="9987" width="12.5703125" style="1075" customWidth="1"/>
    <col min="9988" max="9988" width="12.28515625" style="1075" customWidth="1"/>
    <col min="9989" max="9989" width="11.28515625" style="1075" customWidth="1"/>
    <col min="9990" max="9990" width="11.140625" style="1075" customWidth="1"/>
    <col min="9991" max="9991" width="11.85546875" style="1075" customWidth="1"/>
    <col min="9992" max="9992" width="13.28515625" style="1075" customWidth="1"/>
    <col min="9993" max="10240" width="10.28515625" style="1075"/>
    <col min="10241" max="10241" width="4.5703125" style="1075" customWidth="1"/>
    <col min="10242" max="10242" width="42.7109375" style="1075" customWidth="1"/>
    <col min="10243" max="10243" width="12.5703125" style="1075" customWidth="1"/>
    <col min="10244" max="10244" width="12.28515625" style="1075" customWidth="1"/>
    <col min="10245" max="10245" width="11.28515625" style="1075" customWidth="1"/>
    <col min="10246" max="10246" width="11.140625" style="1075" customWidth="1"/>
    <col min="10247" max="10247" width="11.85546875" style="1075" customWidth="1"/>
    <col min="10248" max="10248" width="13.28515625" style="1075" customWidth="1"/>
    <col min="10249" max="10496" width="10.28515625" style="1075"/>
    <col min="10497" max="10497" width="4.5703125" style="1075" customWidth="1"/>
    <col min="10498" max="10498" width="42.7109375" style="1075" customWidth="1"/>
    <col min="10499" max="10499" width="12.5703125" style="1075" customWidth="1"/>
    <col min="10500" max="10500" width="12.28515625" style="1075" customWidth="1"/>
    <col min="10501" max="10501" width="11.28515625" style="1075" customWidth="1"/>
    <col min="10502" max="10502" width="11.140625" style="1075" customWidth="1"/>
    <col min="10503" max="10503" width="11.85546875" style="1075" customWidth="1"/>
    <col min="10504" max="10504" width="13.28515625" style="1075" customWidth="1"/>
    <col min="10505" max="10752" width="10.28515625" style="1075"/>
    <col min="10753" max="10753" width="4.5703125" style="1075" customWidth="1"/>
    <col min="10754" max="10754" width="42.7109375" style="1075" customWidth="1"/>
    <col min="10755" max="10755" width="12.5703125" style="1075" customWidth="1"/>
    <col min="10756" max="10756" width="12.28515625" style="1075" customWidth="1"/>
    <col min="10757" max="10757" width="11.28515625" style="1075" customWidth="1"/>
    <col min="10758" max="10758" width="11.140625" style="1075" customWidth="1"/>
    <col min="10759" max="10759" width="11.85546875" style="1075" customWidth="1"/>
    <col min="10760" max="10760" width="13.28515625" style="1075" customWidth="1"/>
    <col min="10761" max="11008" width="10.28515625" style="1075"/>
    <col min="11009" max="11009" width="4.5703125" style="1075" customWidth="1"/>
    <col min="11010" max="11010" width="42.7109375" style="1075" customWidth="1"/>
    <col min="11011" max="11011" width="12.5703125" style="1075" customWidth="1"/>
    <col min="11012" max="11012" width="12.28515625" style="1075" customWidth="1"/>
    <col min="11013" max="11013" width="11.28515625" style="1075" customWidth="1"/>
    <col min="11014" max="11014" width="11.140625" style="1075" customWidth="1"/>
    <col min="11015" max="11015" width="11.85546875" style="1075" customWidth="1"/>
    <col min="11016" max="11016" width="13.28515625" style="1075" customWidth="1"/>
    <col min="11017" max="11264" width="10.28515625" style="1075"/>
    <col min="11265" max="11265" width="4.5703125" style="1075" customWidth="1"/>
    <col min="11266" max="11266" width="42.7109375" style="1075" customWidth="1"/>
    <col min="11267" max="11267" width="12.5703125" style="1075" customWidth="1"/>
    <col min="11268" max="11268" width="12.28515625" style="1075" customWidth="1"/>
    <col min="11269" max="11269" width="11.28515625" style="1075" customWidth="1"/>
    <col min="11270" max="11270" width="11.140625" style="1075" customWidth="1"/>
    <col min="11271" max="11271" width="11.85546875" style="1075" customWidth="1"/>
    <col min="11272" max="11272" width="13.28515625" style="1075" customWidth="1"/>
    <col min="11273" max="11520" width="10.28515625" style="1075"/>
    <col min="11521" max="11521" width="4.5703125" style="1075" customWidth="1"/>
    <col min="11522" max="11522" width="42.7109375" style="1075" customWidth="1"/>
    <col min="11523" max="11523" width="12.5703125" style="1075" customWidth="1"/>
    <col min="11524" max="11524" width="12.28515625" style="1075" customWidth="1"/>
    <col min="11525" max="11525" width="11.28515625" style="1075" customWidth="1"/>
    <col min="11526" max="11526" width="11.140625" style="1075" customWidth="1"/>
    <col min="11527" max="11527" width="11.85546875" style="1075" customWidth="1"/>
    <col min="11528" max="11528" width="13.28515625" style="1075" customWidth="1"/>
    <col min="11529" max="11776" width="10.28515625" style="1075"/>
    <col min="11777" max="11777" width="4.5703125" style="1075" customWidth="1"/>
    <col min="11778" max="11778" width="42.7109375" style="1075" customWidth="1"/>
    <col min="11779" max="11779" width="12.5703125" style="1075" customWidth="1"/>
    <col min="11780" max="11780" width="12.28515625" style="1075" customWidth="1"/>
    <col min="11781" max="11781" width="11.28515625" style="1075" customWidth="1"/>
    <col min="11782" max="11782" width="11.140625" style="1075" customWidth="1"/>
    <col min="11783" max="11783" width="11.85546875" style="1075" customWidth="1"/>
    <col min="11784" max="11784" width="13.28515625" style="1075" customWidth="1"/>
    <col min="11785" max="12032" width="10.28515625" style="1075"/>
    <col min="12033" max="12033" width="4.5703125" style="1075" customWidth="1"/>
    <col min="12034" max="12034" width="42.7109375" style="1075" customWidth="1"/>
    <col min="12035" max="12035" width="12.5703125" style="1075" customWidth="1"/>
    <col min="12036" max="12036" width="12.28515625" style="1075" customWidth="1"/>
    <col min="12037" max="12037" width="11.28515625" style="1075" customWidth="1"/>
    <col min="12038" max="12038" width="11.140625" style="1075" customWidth="1"/>
    <col min="12039" max="12039" width="11.85546875" style="1075" customWidth="1"/>
    <col min="12040" max="12040" width="13.28515625" style="1075" customWidth="1"/>
    <col min="12041" max="12288" width="10.28515625" style="1075"/>
    <col min="12289" max="12289" width="4.5703125" style="1075" customWidth="1"/>
    <col min="12290" max="12290" width="42.7109375" style="1075" customWidth="1"/>
    <col min="12291" max="12291" width="12.5703125" style="1075" customWidth="1"/>
    <col min="12292" max="12292" width="12.28515625" style="1075" customWidth="1"/>
    <col min="12293" max="12293" width="11.28515625" style="1075" customWidth="1"/>
    <col min="12294" max="12294" width="11.140625" style="1075" customWidth="1"/>
    <col min="12295" max="12295" width="11.85546875" style="1075" customWidth="1"/>
    <col min="12296" max="12296" width="13.28515625" style="1075" customWidth="1"/>
    <col min="12297" max="12544" width="10.28515625" style="1075"/>
    <col min="12545" max="12545" width="4.5703125" style="1075" customWidth="1"/>
    <col min="12546" max="12546" width="42.7109375" style="1075" customWidth="1"/>
    <col min="12547" max="12547" width="12.5703125" style="1075" customWidth="1"/>
    <col min="12548" max="12548" width="12.28515625" style="1075" customWidth="1"/>
    <col min="12549" max="12549" width="11.28515625" style="1075" customWidth="1"/>
    <col min="12550" max="12550" width="11.140625" style="1075" customWidth="1"/>
    <col min="12551" max="12551" width="11.85546875" style="1075" customWidth="1"/>
    <col min="12552" max="12552" width="13.28515625" style="1075" customWidth="1"/>
    <col min="12553" max="12800" width="10.28515625" style="1075"/>
    <col min="12801" max="12801" width="4.5703125" style="1075" customWidth="1"/>
    <col min="12802" max="12802" width="42.7109375" style="1075" customWidth="1"/>
    <col min="12803" max="12803" width="12.5703125" style="1075" customWidth="1"/>
    <col min="12804" max="12804" width="12.28515625" style="1075" customWidth="1"/>
    <col min="12805" max="12805" width="11.28515625" style="1075" customWidth="1"/>
    <col min="12806" max="12806" width="11.140625" style="1075" customWidth="1"/>
    <col min="12807" max="12807" width="11.85546875" style="1075" customWidth="1"/>
    <col min="12808" max="12808" width="13.28515625" style="1075" customWidth="1"/>
    <col min="12809" max="13056" width="10.28515625" style="1075"/>
    <col min="13057" max="13057" width="4.5703125" style="1075" customWidth="1"/>
    <col min="13058" max="13058" width="42.7109375" style="1075" customWidth="1"/>
    <col min="13059" max="13059" width="12.5703125" style="1075" customWidth="1"/>
    <col min="13060" max="13060" width="12.28515625" style="1075" customWidth="1"/>
    <col min="13061" max="13061" width="11.28515625" style="1075" customWidth="1"/>
    <col min="13062" max="13062" width="11.140625" style="1075" customWidth="1"/>
    <col min="13063" max="13063" width="11.85546875" style="1075" customWidth="1"/>
    <col min="13064" max="13064" width="13.28515625" style="1075" customWidth="1"/>
    <col min="13065" max="13312" width="10.28515625" style="1075"/>
    <col min="13313" max="13313" width="4.5703125" style="1075" customWidth="1"/>
    <col min="13314" max="13314" width="42.7109375" style="1075" customWidth="1"/>
    <col min="13315" max="13315" width="12.5703125" style="1075" customWidth="1"/>
    <col min="13316" max="13316" width="12.28515625" style="1075" customWidth="1"/>
    <col min="13317" max="13317" width="11.28515625" style="1075" customWidth="1"/>
    <col min="13318" max="13318" width="11.140625" style="1075" customWidth="1"/>
    <col min="13319" max="13319" width="11.85546875" style="1075" customWidth="1"/>
    <col min="13320" max="13320" width="13.28515625" style="1075" customWidth="1"/>
    <col min="13321" max="13568" width="10.28515625" style="1075"/>
    <col min="13569" max="13569" width="4.5703125" style="1075" customWidth="1"/>
    <col min="13570" max="13570" width="42.7109375" style="1075" customWidth="1"/>
    <col min="13571" max="13571" width="12.5703125" style="1075" customWidth="1"/>
    <col min="13572" max="13572" width="12.28515625" style="1075" customWidth="1"/>
    <col min="13573" max="13573" width="11.28515625" style="1075" customWidth="1"/>
    <col min="13574" max="13574" width="11.140625" style="1075" customWidth="1"/>
    <col min="13575" max="13575" width="11.85546875" style="1075" customWidth="1"/>
    <col min="13576" max="13576" width="13.28515625" style="1075" customWidth="1"/>
    <col min="13577" max="13824" width="10.28515625" style="1075"/>
    <col min="13825" max="13825" width="4.5703125" style="1075" customWidth="1"/>
    <col min="13826" max="13826" width="42.7109375" style="1075" customWidth="1"/>
    <col min="13827" max="13827" width="12.5703125" style="1075" customWidth="1"/>
    <col min="13828" max="13828" width="12.28515625" style="1075" customWidth="1"/>
    <col min="13829" max="13829" width="11.28515625" style="1075" customWidth="1"/>
    <col min="13830" max="13830" width="11.140625" style="1075" customWidth="1"/>
    <col min="13831" max="13831" width="11.85546875" style="1075" customWidth="1"/>
    <col min="13832" max="13832" width="13.28515625" style="1075" customWidth="1"/>
    <col min="13833" max="14080" width="10.28515625" style="1075"/>
    <col min="14081" max="14081" width="4.5703125" style="1075" customWidth="1"/>
    <col min="14082" max="14082" width="42.7109375" style="1075" customWidth="1"/>
    <col min="14083" max="14083" width="12.5703125" style="1075" customWidth="1"/>
    <col min="14084" max="14084" width="12.28515625" style="1075" customWidth="1"/>
    <col min="14085" max="14085" width="11.28515625" style="1075" customWidth="1"/>
    <col min="14086" max="14086" width="11.140625" style="1075" customWidth="1"/>
    <col min="14087" max="14087" width="11.85546875" style="1075" customWidth="1"/>
    <col min="14088" max="14088" width="13.28515625" style="1075" customWidth="1"/>
    <col min="14089" max="14336" width="10.28515625" style="1075"/>
    <col min="14337" max="14337" width="4.5703125" style="1075" customWidth="1"/>
    <col min="14338" max="14338" width="42.7109375" style="1075" customWidth="1"/>
    <col min="14339" max="14339" width="12.5703125" style="1075" customWidth="1"/>
    <col min="14340" max="14340" width="12.28515625" style="1075" customWidth="1"/>
    <col min="14341" max="14341" width="11.28515625" style="1075" customWidth="1"/>
    <col min="14342" max="14342" width="11.140625" style="1075" customWidth="1"/>
    <col min="14343" max="14343" width="11.85546875" style="1075" customWidth="1"/>
    <col min="14344" max="14344" width="13.28515625" style="1075" customWidth="1"/>
    <col min="14345" max="14592" width="10.28515625" style="1075"/>
    <col min="14593" max="14593" width="4.5703125" style="1075" customWidth="1"/>
    <col min="14594" max="14594" width="42.7109375" style="1075" customWidth="1"/>
    <col min="14595" max="14595" width="12.5703125" style="1075" customWidth="1"/>
    <col min="14596" max="14596" width="12.28515625" style="1075" customWidth="1"/>
    <col min="14597" max="14597" width="11.28515625" style="1075" customWidth="1"/>
    <col min="14598" max="14598" width="11.140625" style="1075" customWidth="1"/>
    <col min="14599" max="14599" width="11.85546875" style="1075" customWidth="1"/>
    <col min="14600" max="14600" width="13.28515625" style="1075" customWidth="1"/>
    <col min="14601" max="14848" width="10.28515625" style="1075"/>
    <col min="14849" max="14849" width="4.5703125" style="1075" customWidth="1"/>
    <col min="14850" max="14850" width="42.7109375" style="1075" customWidth="1"/>
    <col min="14851" max="14851" width="12.5703125" style="1075" customWidth="1"/>
    <col min="14852" max="14852" width="12.28515625" style="1075" customWidth="1"/>
    <col min="14853" max="14853" width="11.28515625" style="1075" customWidth="1"/>
    <col min="14854" max="14854" width="11.140625" style="1075" customWidth="1"/>
    <col min="14855" max="14855" width="11.85546875" style="1075" customWidth="1"/>
    <col min="14856" max="14856" width="13.28515625" style="1075" customWidth="1"/>
    <col min="14857" max="15104" width="10.28515625" style="1075"/>
    <col min="15105" max="15105" width="4.5703125" style="1075" customWidth="1"/>
    <col min="15106" max="15106" width="42.7109375" style="1075" customWidth="1"/>
    <col min="15107" max="15107" width="12.5703125" style="1075" customWidth="1"/>
    <col min="15108" max="15108" width="12.28515625" style="1075" customWidth="1"/>
    <col min="15109" max="15109" width="11.28515625" style="1075" customWidth="1"/>
    <col min="15110" max="15110" width="11.140625" style="1075" customWidth="1"/>
    <col min="15111" max="15111" width="11.85546875" style="1075" customWidth="1"/>
    <col min="15112" max="15112" width="13.28515625" style="1075" customWidth="1"/>
    <col min="15113" max="15360" width="10.28515625" style="1075"/>
    <col min="15361" max="15361" width="4.5703125" style="1075" customWidth="1"/>
    <col min="15362" max="15362" width="42.7109375" style="1075" customWidth="1"/>
    <col min="15363" max="15363" width="12.5703125" style="1075" customWidth="1"/>
    <col min="15364" max="15364" width="12.28515625" style="1075" customWidth="1"/>
    <col min="15365" max="15365" width="11.28515625" style="1075" customWidth="1"/>
    <col min="15366" max="15366" width="11.140625" style="1075" customWidth="1"/>
    <col min="15367" max="15367" width="11.85546875" style="1075" customWidth="1"/>
    <col min="15368" max="15368" width="13.28515625" style="1075" customWidth="1"/>
    <col min="15369" max="15616" width="10.28515625" style="1075"/>
    <col min="15617" max="15617" width="4.5703125" style="1075" customWidth="1"/>
    <col min="15618" max="15618" width="42.7109375" style="1075" customWidth="1"/>
    <col min="15619" max="15619" width="12.5703125" style="1075" customWidth="1"/>
    <col min="15620" max="15620" width="12.28515625" style="1075" customWidth="1"/>
    <col min="15621" max="15621" width="11.28515625" style="1075" customWidth="1"/>
    <col min="15622" max="15622" width="11.140625" style="1075" customWidth="1"/>
    <col min="15623" max="15623" width="11.85546875" style="1075" customWidth="1"/>
    <col min="15624" max="15624" width="13.28515625" style="1075" customWidth="1"/>
    <col min="15625" max="15872" width="10.28515625" style="1075"/>
    <col min="15873" max="15873" width="4.5703125" style="1075" customWidth="1"/>
    <col min="15874" max="15874" width="42.7109375" style="1075" customWidth="1"/>
    <col min="15875" max="15875" width="12.5703125" style="1075" customWidth="1"/>
    <col min="15876" max="15876" width="12.28515625" style="1075" customWidth="1"/>
    <col min="15877" max="15877" width="11.28515625" style="1075" customWidth="1"/>
    <col min="15878" max="15878" width="11.140625" style="1075" customWidth="1"/>
    <col min="15879" max="15879" width="11.85546875" style="1075" customWidth="1"/>
    <col min="15880" max="15880" width="13.28515625" style="1075" customWidth="1"/>
    <col min="15881" max="16128" width="10.28515625" style="1075"/>
    <col min="16129" max="16129" width="4.5703125" style="1075" customWidth="1"/>
    <col min="16130" max="16130" width="42.7109375" style="1075" customWidth="1"/>
    <col min="16131" max="16131" width="12.5703125" style="1075" customWidth="1"/>
    <col min="16132" max="16132" width="12.28515625" style="1075" customWidth="1"/>
    <col min="16133" max="16133" width="11.28515625" style="1075" customWidth="1"/>
    <col min="16134" max="16134" width="11.140625" style="1075" customWidth="1"/>
    <col min="16135" max="16135" width="11.85546875" style="1075" customWidth="1"/>
    <col min="16136" max="16136" width="13.28515625" style="1075" customWidth="1"/>
    <col min="16137" max="16384" width="10.28515625" style="1075"/>
  </cols>
  <sheetData>
    <row r="1" spans="1:8">
      <c r="D1" s="1076"/>
      <c r="E1" s="1076"/>
      <c r="F1" s="1076" t="s">
        <v>1210</v>
      </c>
    </row>
    <row r="2" spans="1:8">
      <c r="D2" s="1077"/>
      <c r="E2" s="1078"/>
      <c r="F2" s="1078" t="s">
        <v>1313</v>
      </c>
      <c r="G2" s="1079"/>
    </row>
    <row r="3" spans="1:8">
      <c r="D3" s="1015"/>
      <c r="E3" s="1078"/>
      <c r="F3" s="1078" t="s">
        <v>13</v>
      </c>
      <c r="G3" s="1078"/>
      <c r="H3" s="1079"/>
    </row>
    <row r="4" spans="1:8">
      <c r="D4" s="1015"/>
      <c r="E4" s="1078"/>
      <c r="F4" s="1078" t="s">
        <v>1305</v>
      </c>
      <c r="G4" s="1078"/>
    </row>
    <row r="5" spans="1:8" ht="18.75">
      <c r="A5" s="1422" t="s">
        <v>1211</v>
      </c>
      <c r="B5" s="1422"/>
      <c r="C5" s="1422"/>
      <c r="D5" s="1422"/>
      <c r="E5" s="1422"/>
      <c r="F5" s="1422"/>
      <c r="G5" s="1422"/>
      <c r="H5" s="1422"/>
    </row>
    <row r="6" spans="1:8" ht="18.75">
      <c r="A6" s="1641" t="s">
        <v>251</v>
      </c>
      <c r="B6" s="1641"/>
      <c r="C6" s="1641"/>
      <c r="D6" s="1641"/>
      <c r="E6" s="1641"/>
      <c r="F6" s="1641"/>
      <c r="G6" s="1641"/>
      <c r="H6" s="1641"/>
    </row>
    <row r="7" spans="1:8" ht="21.75" customHeight="1">
      <c r="B7" s="1642" t="s">
        <v>1212</v>
      </c>
      <c r="C7" s="1642"/>
      <c r="D7" s="1642"/>
      <c r="E7" s="1642"/>
      <c r="F7" s="1642"/>
      <c r="G7" s="1642"/>
    </row>
    <row r="8" spans="1:8">
      <c r="B8" s="1643" t="s">
        <v>5</v>
      </c>
      <c r="C8" s="1643"/>
      <c r="D8" s="1643"/>
      <c r="E8" s="1643"/>
      <c r="F8" s="1643"/>
      <c r="G8" s="1643"/>
      <c r="H8" s="1643"/>
    </row>
    <row r="9" spans="1:8" ht="21" customHeight="1">
      <c r="A9" s="1644" t="s">
        <v>1213</v>
      </c>
      <c r="B9" s="1644"/>
      <c r="C9" s="1644"/>
      <c r="D9" s="1644"/>
      <c r="E9" s="1644"/>
    </row>
    <row r="10" spans="1:8" ht="15" customHeight="1">
      <c r="A10" s="1080"/>
      <c r="B10" s="1080"/>
      <c r="C10" s="1080"/>
      <c r="D10" s="1015"/>
      <c r="E10" s="1015"/>
      <c r="F10" s="1640" t="s">
        <v>688</v>
      </c>
      <c r="G10" s="1640"/>
      <c r="H10" s="1640"/>
    </row>
    <row r="11" spans="1:8" ht="22.5" customHeight="1">
      <c r="A11" s="1081" t="s">
        <v>11</v>
      </c>
      <c r="B11" s="1626" t="s">
        <v>331</v>
      </c>
      <c r="C11" s="1626"/>
      <c r="D11" s="1626"/>
      <c r="E11" s="1083" t="s">
        <v>690</v>
      </c>
      <c r="F11" s="1083" t="s">
        <v>691</v>
      </c>
      <c r="G11" s="1083" t="s">
        <v>692</v>
      </c>
      <c r="H11" s="1084" t="s">
        <v>693</v>
      </c>
    </row>
    <row r="12" spans="1:8" ht="12" customHeight="1">
      <c r="A12" s="1085" t="s">
        <v>1</v>
      </c>
      <c r="B12" s="1635" t="s">
        <v>2</v>
      </c>
      <c r="C12" s="1635"/>
      <c r="D12" s="1635"/>
      <c r="E12" s="1085" t="s">
        <v>4</v>
      </c>
      <c r="F12" s="1085" t="s">
        <v>8</v>
      </c>
      <c r="G12" s="1085" t="s">
        <v>291</v>
      </c>
      <c r="H12" s="1085" t="s">
        <v>292</v>
      </c>
    </row>
    <row r="13" spans="1:8" ht="18.75" customHeight="1">
      <c r="A13" s="1081" t="s">
        <v>694</v>
      </c>
      <c r="B13" s="1636" t="s">
        <v>1214</v>
      </c>
      <c r="C13" s="1637"/>
      <c r="D13" s="1637"/>
      <c r="E13" s="1637"/>
      <c r="F13" s="1637"/>
      <c r="G13" s="1637"/>
      <c r="H13" s="1638"/>
    </row>
    <row r="14" spans="1:8" ht="17.25" customHeight="1">
      <c r="A14" s="1086" t="s">
        <v>1</v>
      </c>
      <c r="B14" s="1631" t="s">
        <v>1215</v>
      </c>
      <c r="C14" s="1632"/>
      <c r="D14" s="1633"/>
      <c r="E14" s="1087"/>
      <c r="F14" s="1087"/>
      <c r="G14" s="1087">
        <f>E14-F14</f>
        <v>0</v>
      </c>
      <c r="H14" s="1087" t="e">
        <f>G14/E14*100</f>
        <v>#DIV/0!</v>
      </c>
    </row>
    <row r="15" spans="1:8" ht="17.25" customHeight="1">
      <c r="A15" s="1086" t="s">
        <v>2</v>
      </c>
      <c r="B15" s="1630" t="s">
        <v>1216</v>
      </c>
      <c r="C15" s="1630"/>
      <c r="D15" s="1630"/>
      <c r="E15" s="1087"/>
      <c r="F15" s="1087"/>
      <c r="G15" s="1087">
        <f>E15-F15</f>
        <v>0</v>
      </c>
      <c r="H15" s="1087" t="e">
        <f>G15/E15*100</f>
        <v>#DIV/0!</v>
      </c>
    </row>
    <row r="16" spans="1:8" ht="17.25" customHeight="1">
      <c r="A16" s="1086" t="s">
        <v>4</v>
      </c>
      <c r="B16" s="1630" t="s">
        <v>1217</v>
      </c>
      <c r="C16" s="1630"/>
      <c r="D16" s="1630"/>
      <c r="E16" s="1087"/>
      <c r="F16" s="1087"/>
      <c r="G16" s="1087">
        <f>E16-F16</f>
        <v>0</v>
      </c>
      <c r="H16" s="1087" t="e">
        <f>G16/E16*100</f>
        <v>#DIV/0!</v>
      </c>
    </row>
    <row r="17" spans="1:8" ht="17.25" customHeight="1">
      <c r="A17" s="1086" t="s">
        <v>8</v>
      </c>
      <c r="B17" s="1630" t="s">
        <v>1218</v>
      </c>
      <c r="C17" s="1630"/>
      <c r="D17" s="1630"/>
      <c r="E17" s="1087"/>
      <c r="F17" s="1087"/>
      <c r="G17" s="1087">
        <f>E17-F17</f>
        <v>0</v>
      </c>
      <c r="H17" s="1087" t="e">
        <f>G17/E17*100</f>
        <v>#DIV/0!</v>
      </c>
    </row>
    <row r="18" spans="1:8" ht="17.25" customHeight="1">
      <c r="A18" s="1086" t="s">
        <v>291</v>
      </c>
      <c r="B18" s="1630" t="s">
        <v>1219</v>
      </c>
      <c r="C18" s="1630"/>
      <c r="D18" s="1630"/>
      <c r="E18" s="1087"/>
      <c r="F18" s="1087"/>
      <c r="G18" s="1087">
        <f>E18-F18</f>
        <v>0</v>
      </c>
      <c r="H18" s="1087" t="e">
        <f>G18/E18*100</f>
        <v>#DIV/0!</v>
      </c>
    </row>
    <row r="19" spans="1:8" ht="17.25" customHeight="1">
      <c r="A19" s="1086" t="s">
        <v>292</v>
      </c>
      <c r="B19" s="1630" t="s">
        <v>1220</v>
      </c>
      <c r="C19" s="1630"/>
      <c r="D19" s="1630"/>
      <c r="E19" s="1087" t="s">
        <v>612</v>
      </c>
      <c r="F19" s="1087"/>
      <c r="G19" s="1087">
        <f>-F19</f>
        <v>0</v>
      </c>
      <c r="H19" s="1087" t="s">
        <v>612</v>
      </c>
    </row>
    <row r="20" spans="1:8" ht="18" customHeight="1">
      <c r="A20" s="1088"/>
      <c r="B20" s="1622" t="s">
        <v>1221</v>
      </c>
      <c r="C20" s="1622"/>
      <c r="D20" s="1622"/>
      <c r="E20" s="1089">
        <f>SUM(E14:E18)</f>
        <v>0</v>
      </c>
      <c r="F20" s="1089">
        <f>SUM(F14:F19)</f>
        <v>0</v>
      </c>
      <c r="G20" s="1089">
        <f>E20-F20</f>
        <v>0</v>
      </c>
      <c r="H20" s="1089" t="e">
        <f>G20/E20*100</f>
        <v>#DIV/0!</v>
      </c>
    </row>
    <row r="21" spans="1:8" ht="9" customHeight="1">
      <c r="A21" s="1639"/>
      <c r="B21" s="1639"/>
      <c r="C21" s="1639"/>
      <c r="D21" s="1639"/>
      <c r="E21" s="1639"/>
      <c r="F21" s="1639"/>
      <c r="G21" s="1090"/>
      <c r="H21" s="1090"/>
    </row>
    <row r="22" spans="1:8" ht="27.75" customHeight="1">
      <c r="A22" s="1091" t="s">
        <v>610</v>
      </c>
      <c r="B22" s="1634" t="s">
        <v>738</v>
      </c>
      <c r="C22" s="1634"/>
      <c r="D22" s="1634"/>
      <c r="E22" s="1091" t="s">
        <v>690</v>
      </c>
      <c r="F22" s="1091" t="s">
        <v>691</v>
      </c>
      <c r="G22" s="1091" t="s">
        <v>692</v>
      </c>
      <c r="H22" s="1084" t="s">
        <v>693</v>
      </c>
    </row>
    <row r="23" spans="1:8" ht="16.5" customHeight="1">
      <c r="A23" s="1086" t="s">
        <v>1</v>
      </c>
      <c r="B23" s="1630" t="s">
        <v>1222</v>
      </c>
      <c r="C23" s="1630"/>
      <c r="D23" s="1630"/>
      <c r="E23" s="1087">
        <f>E20</f>
        <v>0</v>
      </c>
      <c r="F23" s="1087">
        <f>F20</f>
        <v>0</v>
      </c>
      <c r="G23" s="1087">
        <f t="shared" ref="G23:G32" si="0">E23-F23</f>
        <v>0</v>
      </c>
      <c r="H23" s="1092" t="e">
        <f t="shared" ref="H23:H32" si="1">G23/E23*100</f>
        <v>#DIV/0!</v>
      </c>
    </row>
    <row r="24" spans="1:8" ht="16.5" customHeight="1">
      <c r="A24" s="1086" t="s">
        <v>2</v>
      </c>
      <c r="B24" s="1631" t="s">
        <v>740</v>
      </c>
      <c r="C24" s="1632"/>
      <c r="D24" s="1633"/>
      <c r="E24" s="1087"/>
      <c r="F24" s="1093"/>
      <c r="G24" s="1087">
        <f t="shared" si="0"/>
        <v>0</v>
      </c>
      <c r="H24" s="1092" t="e">
        <f t="shared" si="1"/>
        <v>#DIV/0!</v>
      </c>
    </row>
    <row r="25" spans="1:8" ht="16.5" customHeight="1">
      <c r="A25" s="1094"/>
      <c r="B25" s="1622" t="s">
        <v>711</v>
      </c>
      <c r="C25" s="1622"/>
      <c r="D25" s="1622"/>
      <c r="E25" s="1089">
        <f>E23+E24</f>
        <v>0</v>
      </c>
      <c r="F25" s="1089">
        <f>F23+F24</f>
        <v>0</v>
      </c>
      <c r="G25" s="1089">
        <f t="shared" si="0"/>
        <v>0</v>
      </c>
      <c r="H25" s="1095" t="e">
        <f t="shared" si="1"/>
        <v>#DIV/0!</v>
      </c>
    </row>
    <row r="26" spans="1:8" ht="16.5" customHeight="1">
      <c r="A26" s="1086" t="s">
        <v>4</v>
      </c>
      <c r="B26" s="1630" t="s">
        <v>741</v>
      </c>
      <c r="C26" s="1630"/>
      <c r="D26" s="1630"/>
      <c r="E26" s="1087"/>
      <c r="F26" s="1087"/>
      <c r="G26" s="1087">
        <f t="shared" si="0"/>
        <v>0</v>
      </c>
      <c r="H26" s="1092" t="e">
        <f t="shared" si="1"/>
        <v>#DIV/0!</v>
      </c>
    </row>
    <row r="27" spans="1:8" ht="16.5" customHeight="1">
      <c r="A27" s="1094"/>
      <c r="B27" s="1622" t="s">
        <v>742</v>
      </c>
      <c r="C27" s="1622">
        <f>C25+C26</f>
        <v>0</v>
      </c>
      <c r="D27" s="1622">
        <f>D25+D26</f>
        <v>0</v>
      </c>
      <c r="E27" s="1089">
        <f>E25+E26</f>
        <v>0</v>
      </c>
      <c r="F27" s="1089">
        <f>F25+F26</f>
        <v>0</v>
      </c>
      <c r="G27" s="1089">
        <f t="shared" si="0"/>
        <v>0</v>
      </c>
      <c r="H27" s="1095" t="e">
        <f t="shared" si="1"/>
        <v>#DIV/0!</v>
      </c>
    </row>
    <row r="28" spans="1:8" ht="16.5" customHeight="1">
      <c r="A28" s="1086" t="s">
        <v>8</v>
      </c>
      <c r="B28" s="1630" t="s">
        <v>743</v>
      </c>
      <c r="C28" s="1630"/>
      <c r="D28" s="1630"/>
      <c r="E28" s="1087"/>
      <c r="F28" s="1087"/>
      <c r="G28" s="1087">
        <f t="shared" si="0"/>
        <v>0</v>
      </c>
      <c r="H28" s="1092" t="e">
        <f t="shared" si="1"/>
        <v>#DIV/0!</v>
      </c>
    </row>
    <row r="29" spans="1:8" ht="16.5" customHeight="1">
      <c r="A29" s="1094"/>
      <c r="B29" s="1622" t="s">
        <v>747</v>
      </c>
      <c r="C29" s="1622">
        <f>C27+C28</f>
        <v>0</v>
      </c>
      <c r="D29" s="1622">
        <f>D27+D28</f>
        <v>0</v>
      </c>
      <c r="E29" s="1089">
        <f>E27+E28</f>
        <v>0</v>
      </c>
      <c r="F29" s="1089">
        <f>F27+F28</f>
        <v>0</v>
      </c>
      <c r="G29" s="1089">
        <f t="shared" si="0"/>
        <v>0</v>
      </c>
      <c r="H29" s="1095" t="e">
        <f t="shared" si="1"/>
        <v>#DIV/0!</v>
      </c>
    </row>
    <row r="30" spans="1:8" ht="16.5" customHeight="1">
      <c r="A30" s="1086" t="s">
        <v>291</v>
      </c>
      <c r="B30" s="1630" t="s">
        <v>748</v>
      </c>
      <c r="C30" s="1630"/>
      <c r="D30" s="1630"/>
      <c r="E30" s="1087"/>
      <c r="F30" s="1087"/>
      <c r="G30" s="1087">
        <f t="shared" si="0"/>
        <v>0</v>
      </c>
      <c r="H30" s="1092" t="e">
        <f t="shared" si="1"/>
        <v>#DIV/0!</v>
      </c>
    </row>
    <row r="31" spans="1:8" ht="16.5" customHeight="1">
      <c r="A31" s="1094"/>
      <c r="B31" s="1622" t="s">
        <v>1223</v>
      </c>
      <c r="C31" s="1622">
        <f>C29+C30</f>
        <v>0</v>
      </c>
      <c r="D31" s="1622">
        <f>D29+D30</f>
        <v>0</v>
      </c>
      <c r="E31" s="1089">
        <f>E29+E30</f>
        <v>0</v>
      </c>
      <c r="F31" s="1089">
        <f>F29+F30</f>
        <v>0</v>
      </c>
      <c r="G31" s="1089">
        <f t="shared" si="0"/>
        <v>0</v>
      </c>
      <c r="H31" s="1095" t="e">
        <f t="shared" si="1"/>
        <v>#DIV/0!</v>
      </c>
    </row>
    <row r="32" spans="1:8" ht="16.5" customHeight="1">
      <c r="A32" s="1086" t="s">
        <v>292</v>
      </c>
      <c r="B32" s="1630" t="s">
        <v>1224</v>
      </c>
      <c r="C32" s="1630"/>
      <c r="D32" s="1630"/>
      <c r="E32" s="1087"/>
      <c r="F32" s="1087"/>
      <c r="G32" s="1089">
        <f t="shared" si="0"/>
        <v>0</v>
      </c>
      <c r="H32" s="1095" t="e">
        <f t="shared" si="1"/>
        <v>#DIV/0!</v>
      </c>
    </row>
    <row r="33" spans="1:9" ht="16.5" customHeight="1">
      <c r="A33" s="1094"/>
      <c r="B33" s="1622" t="s">
        <v>749</v>
      </c>
      <c r="C33" s="1622" t="e">
        <f>C31+#REF!+C32</f>
        <v>#REF!</v>
      </c>
      <c r="D33" s="1622" t="e">
        <f>D31+#REF!+D32</f>
        <v>#REF!</v>
      </c>
      <c r="E33" s="1089">
        <f>E31+E32</f>
        <v>0</v>
      </c>
      <c r="F33" s="1089">
        <f>F31+F32</f>
        <v>0</v>
      </c>
      <c r="G33" s="1089">
        <f>E33-F33</f>
        <v>0</v>
      </c>
      <c r="H33" s="1095" t="e">
        <f>G33/E33*100</f>
        <v>#DIV/0!</v>
      </c>
      <c r="I33" s="1096"/>
    </row>
    <row r="34" spans="1:9" ht="16.5" customHeight="1">
      <c r="A34" s="1086" t="s">
        <v>339</v>
      </c>
      <c r="B34" s="1630" t="s">
        <v>750</v>
      </c>
      <c r="C34" s="1630" t="s">
        <v>612</v>
      </c>
      <c r="D34" s="1630"/>
      <c r="E34" s="1089" t="s">
        <v>612</v>
      </c>
      <c r="F34" s="1089"/>
      <c r="G34" s="1089">
        <f>F34</f>
        <v>0</v>
      </c>
      <c r="H34" s="1095" t="s">
        <v>612</v>
      </c>
    </row>
    <row r="35" spans="1:9" ht="17.25" customHeight="1">
      <c r="A35" s="1094"/>
      <c r="B35" s="1622" t="s">
        <v>751</v>
      </c>
      <c r="C35" s="1622" t="e">
        <f>C33</f>
        <v>#REF!</v>
      </c>
      <c r="D35" s="1622" t="e">
        <f>D33+D34</f>
        <v>#REF!</v>
      </c>
      <c r="E35" s="1089">
        <f>E33</f>
        <v>0</v>
      </c>
      <c r="F35" s="1089">
        <f>F33+F34</f>
        <v>0</v>
      </c>
      <c r="G35" s="1089">
        <f>G33-G34</f>
        <v>0</v>
      </c>
      <c r="H35" s="1095" t="e">
        <f>G35/E35*100</f>
        <v>#DIV/0!</v>
      </c>
    </row>
    <row r="36" spans="1:9" ht="6.75" customHeight="1">
      <c r="A36" s="1097"/>
      <c r="B36" s="1097"/>
      <c r="C36" s="1098"/>
      <c r="D36" s="1098"/>
      <c r="E36" s="1098"/>
      <c r="F36" s="1099"/>
    </row>
    <row r="37" spans="1:9">
      <c r="A37" s="1623" t="s">
        <v>1225</v>
      </c>
      <c r="B37" s="1623"/>
      <c r="C37" s="1623"/>
      <c r="D37" s="1098"/>
      <c r="E37" s="1098"/>
      <c r="F37" s="1099"/>
    </row>
    <row r="38" spans="1:9">
      <c r="A38" s="1624"/>
      <c r="B38" s="1624"/>
      <c r="C38" s="1624"/>
      <c r="D38" s="1624"/>
      <c r="E38" s="1624"/>
      <c r="F38" s="1625" t="s">
        <v>688</v>
      </c>
      <c r="G38" s="1625"/>
      <c r="H38" s="1625"/>
    </row>
    <row r="39" spans="1:9">
      <c r="A39" s="1626" t="s">
        <v>11</v>
      </c>
      <c r="B39" s="1627" t="s">
        <v>331</v>
      </c>
      <c r="C39" s="1628" t="s">
        <v>1226</v>
      </c>
      <c r="D39" s="1628"/>
      <c r="E39" s="1628"/>
      <c r="F39" s="1628"/>
      <c r="G39" s="1628"/>
      <c r="H39" s="1629" t="s">
        <v>9</v>
      </c>
    </row>
    <row r="40" spans="1:9" ht="48">
      <c r="A40" s="1626"/>
      <c r="B40" s="1627"/>
      <c r="C40" s="1100" t="s">
        <v>1227</v>
      </c>
      <c r="D40" s="1100" t="s">
        <v>1228</v>
      </c>
      <c r="E40" s="1100" t="s">
        <v>1229</v>
      </c>
      <c r="F40" s="1100" t="s">
        <v>1230</v>
      </c>
      <c r="G40" s="1100" t="s">
        <v>1231</v>
      </c>
      <c r="H40" s="1629"/>
    </row>
    <row r="41" spans="1:9" ht="15" hidden="1" customHeight="1">
      <c r="A41" s="1626"/>
      <c r="B41" s="1101"/>
      <c r="C41" s="1102"/>
      <c r="D41" s="1103"/>
      <c r="E41" s="1086"/>
      <c r="F41" s="1086"/>
      <c r="G41" s="1086"/>
      <c r="H41" s="1104"/>
    </row>
    <row r="42" spans="1:9" ht="13.5" customHeight="1">
      <c r="A42" s="1105" t="s">
        <v>1</v>
      </c>
      <c r="B42" s="1105" t="s">
        <v>2</v>
      </c>
      <c r="C42" s="1105" t="s">
        <v>4</v>
      </c>
      <c r="D42" s="1105" t="s">
        <v>8</v>
      </c>
      <c r="E42" s="1105" t="s">
        <v>291</v>
      </c>
      <c r="F42" s="1105" t="s">
        <v>292</v>
      </c>
      <c r="G42" s="1105" t="s">
        <v>339</v>
      </c>
      <c r="H42" s="1105" t="s">
        <v>340</v>
      </c>
    </row>
    <row r="43" spans="1:9" ht="15" customHeight="1">
      <c r="A43" s="1106"/>
      <c r="B43" s="1612" t="s">
        <v>1232</v>
      </c>
      <c r="C43" s="1613"/>
      <c r="D43" s="1613"/>
      <c r="E43" s="1613"/>
      <c r="F43" s="1613"/>
      <c r="G43" s="1613"/>
      <c r="H43" s="1614"/>
    </row>
    <row r="44" spans="1:9" ht="15" customHeight="1">
      <c r="A44" s="1107"/>
      <c r="B44" s="1615" t="s">
        <v>1233</v>
      </c>
      <c r="C44" s="1616"/>
      <c r="D44" s="1616"/>
      <c r="E44" s="1616"/>
      <c r="F44" s="1616"/>
      <c r="G44" s="1108"/>
      <c r="H44" s="1109"/>
      <c r="I44" s="1013"/>
    </row>
    <row r="45" spans="1:9" ht="15" customHeight="1">
      <c r="A45" s="1082" t="s">
        <v>146</v>
      </c>
      <c r="B45" s="1101" t="s">
        <v>1234</v>
      </c>
      <c r="C45" s="1110">
        <f t="shared" ref="C45:H45" si="2">C46+C51+C56+C57+C60+C63+C61+C62</f>
        <v>0</v>
      </c>
      <c r="D45" s="1110">
        <f t="shared" si="2"/>
        <v>0</v>
      </c>
      <c r="E45" s="1110">
        <f t="shared" si="2"/>
        <v>0</v>
      </c>
      <c r="F45" s="1110">
        <f t="shared" si="2"/>
        <v>0</v>
      </c>
      <c r="G45" s="1110">
        <f t="shared" si="2"/>
        <v>0</v>
      </c>
      <c r="H45" s="1110">
        <f t="shared" si="2"/>
        <v>0</v>
      </c>
    </row>
    <row r="46" spans="1:9">
      <c r="A46" s="1111" t="s">
        <v>1</v>
      </c>
      <c r="B46" s="778" t="s">
        <v>893</v>
      </c>
      <c r="C46" s="1112">
        <f t="shared" ref="C46:H46" si="3">C47+C48+C49+C50</f>
        <v>0</v>
      </c>
      <c r="D46" s="1112">
        <f t="shared" si="3"/>
        <v>0</v>
      </c>
      <c r="E46" s="1112">
        <f t="shared" si="3"/>
        <v>0</v>
      </c>
      <c r="F46" s="1112">
        <f t="shared" si="3"/>
        <v>0</v>
      </c>
      <c r="G46" s="1112">
        <f t="shared" si="3"/>
        <v>0</v>
      </c>
      <c r="H46" s="1112">
        <f t="shared" si="3"/>
        <v>0</v>
      </c>
    </row>
    <row r="47" spans="1:9">
      <c r="A47" s="1113" t="s">
        <v>344</v>
      </c>
      <c r="B47" s="770" t="s">
        <v>1235</v>
      </c>
      <c r="C47" s="1087"/>
      <c r="D47" s="1087"/>
      <c r="E47" s="1087"/>
      <c r="F47" s="1087"/>
      <c r="G47" s="1093"/>
      <c r="H47" s="1093">
        <f>C47+D47+F47+G47+E47</f>
        <v>0</v>
      </c>
    </row>
    <row r="48" spans="1:9">
      <c r="A48" s="1113" t="s">
        <v>352</v>
      </c>
      <c r="B48" s="770" t="s">
        <v>1184</v>
      </c>
      <c r="C48" s="1087"/>
      <c r="D48" s="1087"/>
      <c r="E48" s="1087"/>
      <c r="F48" s="1087"/>
      <c r="G48" s="1087"/>
      <c r="H48" s="1087">
        <f>C48+D48+F48+G48+E48</f>
        <v>0</v>
      </c>
    </row>
    <row r="49" spans="1:10">
      <c r="A49" s="1113" t="s">
        <v>354</v>
      </c>
      <c r="B49" s="770" t="s">
        <v>1236</v>
      </c>
      <c r="C49" s="1087"/>
      <c r="D49" s="1087"/>
      <c r="E49" s="1087"/>
      <c r="F49" s="1087"/>
      <c r="G49" s="1087"/>
      <c r="H49" s="1087">
        <f>C49+D49+F49+G49+E49</f>
        <v>0</v>
      </c>
    </row>
    <row r="50" spans="1:10">
      <c r="A50" s="254" t="s">
        <v>356</v>
      </c>
      <c r="B50" s="770" t="s">
        <v>492</v>
      </c>
      <c r="C50" s="1087"/>
      <c r="D50" s="1087"/>
      <c r="E50" s="1087"/>
      <c r="F50" s="1087"/>
      <c r="G50" s="1093"/>
      <c r="H50" s="1093">
        <f>C50+D50+F50+G50+E50</f>
        <v>0</v>
      </c>
    </row>
    <row r="51" spans="1:10">
      <c r="A51" s="1111" t="s">
        <v>2</v>
      </c>
      <c r="B51" s="778" t="s">
        <v>418</v>
      </c>
      <c r="C51" s="1112">
        <f t="shared" ref="C51:H51" si="4">C52+C53+C54+C55</f>
        <v>0</v>
      </c>
      <c r="D51" s="1112">
        <f>D52+D53+D54+D55</f>
        <v>0</v>
      </c>
      <c r="E51" s="1112">
        <f t="shared" si="4"/>
        <v>0</v>
      </c>
      <c r="F51" s="1112">
        <f t="shared" si="4"/>
        <v>0</v>
      </c>
      <c r="G51" s="1112">
        <f t="shared" si="4"/>
        <v>0</v>
      </c>
      <c r="H51" s="1112">
        <f t="shared" si="4"/>
        <v>0</v>
      </c>
      <c r="J51" s="1114"/>
    </row>
    <row r="52" spans="1:10">
      <c r="A52" s="1113" t="s">
        <v>392</v>
      </c>
      <c r="B52" s="770"/>
      <c r="C52" s="1087"/>
      <c r="D52" s="1087"/>
      <c r="E52" s="1087"/>
      <c r="F52" s="1087"/>
      <c r="G52" s="1087"/>
      <c r="H52" s="1087">
        <f>C52+D52+F52+G52+E52</f>
        <v>0</v>
      </c>
    </row>
    <row r="53" spans="1:10">
      <c r="A53" s="1113" t="s">
        <v>393</v>
      </c>
      <c r="B53" s="770"/>
      <c r="C53" s="1087"/>
      <c r="D53" s="1087"/>
      <c r="E53" s="1087"/>
      <c r="F53" s="1087"/>
      <c r="G53" s="1087"/>
      <c r="H53" s="1087">
        <f>C53+D53+F53+G53+E53</f>
        <v>0</v>
      </c>
    </row>
    <row r="54" spans="1:10">
      <c r="A54" s="1113" t="s">
        <v>394</v>
      </c>
      <c r="B54" s="770"/>
      <c r="C54" s="1087"/>
      <c r="D54" s="1087"/>
      <c r="E54" s="1087"/>
      <c r="F54" s="1087"/>
      <c r="G54" s="1087"/>
      <c r="H54" s="1087">
        <f>C54+D54+F54+G54+E54</f>
        <v>0</v>
      </c>
    </row>
    <row r="55" spans="1:10">
      <c r="A55" s="1113" t="s">
        <v>395</v>
      </c>
      <c r="B55" s="770" t="s">
        <v>492</v>
      </c>
      <c r="C55" s="1087"/>
      <c r="D55" s="1087"/>
      <c r="E55" s="1087"/>
      <c r="F55" s="1087"/>
      <c r="G55" s="1087"/>
      <c r="H55" s="1087">
        <f>C55+D55+F55+G55+E55</f>
        <v>0</v>
      </c>
    </row>
    <row r="56" spans="1:10">
      <c r="A56" s="1115" t="s">
        <v>4</v>
      </c>
      <c r="B56" s="778" t="s">
        <v>438</v>
      </c>
      <c r="C56" s="1087"/>
      <c r="D56" s="1087"/>
      <c r="E56" s="1087"/>
      <c r="F56" s="1093"/>
      <c r="G56" s="1093"/>
      <c r="H56" s="1093">
        <f>C56+D56+F56+G56+E56</f>
        <v>0</v>
      </c>
    </row>
    <row r="57" spans="1:10">
      <c r="A57" s="1115" t="s">
        <v>8</v>
      </c>
      <c r="B57" s="778" t="s">
        <v>1237</v>
      </c>
      <c r="C57" s="1112">
        <f t="shared" ref="C57:H57" si="5">C58+C59</f>
        <v>0</v>
      </c>
      <c r="D57" s="1112">
        <f t="shared" si="5"/>
        <v>0</v>
      </c>
      <c r="E57" s="1112">
        <f t="shared" si="5"/>
        <v>0</v>
      </c>
      <c r="F57" s="1112">
        <f t="shared" si="5"/>
        <v>0</v>
      </c>
      <c r="G57" s="1112">
        <f t="shared" si="5"/>
        <v>0</v>
      </c>
      <c r="H57" s="1112">
        <f t="shared" si="5"/>
        <v>0</v>
      </c>
    </row>
    <row r="58" spans="1:10">
      <c r="A58" s="1070" t="s">
        <v>1190</v>
      </c>
      <c r="B58" s="770" t="s">
        <v>1238</v>
      </c>
      <c r="C58" s="1093"/>
      <c r="D58" s="1093"/>
      <c r="E58" s="1093"/>
      <c r="F58" s="1093"/>
      <c r="G58" s="1093"/>
      <c r="H58" s="1093">
        <f>C58+D58+F58+G58+E58</f>
        <v>0</v>
      </c>
    </row>
    <row r="59" spans="1:10">
      <c r="A59" s="1070" t="s">
        <v>1191</v>
      </c>
      <c r="B59" s="770" t="s">
        <v>996</v>
      </c>
      <c r="C59" s="1093"/>
      <c r="D59" s="1093"/>
      <c r="E59" s="1093"/>
      <c r="F59" s="1093"/>
      <c r="G59" s="1093"/>
      <c r="H59" s="1093">
        <f>C59+D59+F59+G59+E59</f>
        <v>0</v>
      </c>
    </row>
    <row r="60" spans="1:10">
      <c r="A60" s="1115" t="s">
        <v>291</v>
      </c>
      <c r="B60" s="778" t="s">
        <v>464</v>
      </c>
      <c r="C60" s="1093"/>
      <c r="D60" s="1093"/>
      <c r="E60" s="1093"/>
      <c r="F60" s="1093"/>
      <c r="G60" s="1093"/>
      <c r="H60" s="1093">
        <f>C60+D60+F60+G60+E60</f>
        <v>0</v>
      </c>
    </row>
    <row r="61" spans="1:10">
      <c r="A61" s="1115" t="s">
        <v>292</v>
      </c>
      <c r="B61" s="778" t="s">
        <v>478</v>
      </c>
      <c r="C61" s="1093"/>
      <c r="D61" s="1093"/>
      <c r="E61" s="1093"/>
      <c r="F61" s="1093"/>
      <c r="G61" s="1093"/>
      <c r="H61" s="1093">
        <f>C61+D61+F61+G61+E61</f>
        <v>0</v>
      </c>
    </row>
    <row r="62" spans="1:10">
      <c r="A62" s="1115" t="s">
        <v>339</v>
      </c>
      <c r="B62" s="778" t="s">
        <v>484</v>
      </c>
      <c r="C62" s="1093"/>
      <c r="D62" s="1093"/>
      <c r="E62" s="1093"/>
      <c r="F62" s="1093"/>
      <c r="G62" s="1093"/>
      <c r="H62" s="1093">
        <f>C62+D62+F62+G62+E62</f>
        <v>0</v>
      </c>
    </row>
    <row r="63" spans="1:10">
      <c r="A63" s="1115" t="s">
        <v>340</v>
      </c>
      <c r="B63" s="778" t="s">
        <v>492</v>
      </c>
      <c r="C63" s="1112">
        <f t="shared" ref="C63:H63" si="6">C64+C65</f>
        <v>0</v>
      </c>
      <c r="D63" s="1112">
        <f t="shared" si="6"/>
        <v>0</v>
      </c>
      <c r="E63" s="1112">
        <f t="shared" si="6"/>
        <v>0</v>
      </c>
      <c r="F63" s="1112">
        <f t="shared" si="6"/>
        <v>0</v>
      </c>
      <c r="G63" s="1112">
        <f t="shared" si="6"/>
        <v>0</v>
      </c>
      <c r="H63" s="1112">
        <f t="shared" si="6"/>
        <v>0</v>
      </c>
    </row>
    <row r="64" spans="1:10">
      <c r="A64" s="1070" t="s">
        <v>473</v>
      </c>
      <c r="B64" s="770"/>
      <c r="C64" s="1093"/>
      <c r="D64" s="1093"/>
      <c r="E64" s="1093"/>
      <c r="F64" s="1093"/>
      <c r="G64" s="1093"/>
      <c r="H64" s="1093">
        <f t="shared" ref="H64:H69" si="7">C64+D64+F64+G64+E64</f>
        <v>0</v>
      </c>
    </row>
    <row r="65" spans="1:8">
      <c r="A65" s="1070" t="s">
        <v>475</v>
      </c>
      <c r="B65" s="770"/>
      <c r="C65" s="1093"/>
      <c r="D65" s="1093"/>
      <c r="E65" s="1093"/>
      <c r="F65" s="1093"/>
      <c r="G65" s="1093"/>
      <c r="H65" s="1093">
        <f t="shared" si="7"/>
        <v>0</v>
      </c>
    </row>
    <row r="66" spans="1:8">
      <c r="A66" s="1115" t="s">
        <v>153</v>
      </c>
      <c r="B66" s="778" t="s">
        <v>1239</v>
      </c>
      <c r="C66" s="1112">
        <f>C67+C68+C69</f>
        <v>0</v>
      </c>
      <c r="D66" s="1112">
        <f>D67+D68+D69</f>
        <v>0</v>
      </c>
      <c r="E66" s="1112">
        <f>E67+E68+E69</f>
        <v>0</v>
      </c>
      <c r="F66" s="1112">
        <f>F67+F68+F69</f>
        <v>0</v>
      </c>
      <c r="G66" s="1112">
        <f>G67+G68+G69</f>
        <v>0</v>
      </c>
      <c r="H66" s="1112">
        <f t="shared" si="7"/>
        <v>0</v>
      </c>
    </row>
    <row r="67" spans="1:8">
      <c r="A67" s="1082" t="s">
        <v>1</v>
      </c>
      <c r="B67" s="770" t="s">
        <v>1240</v>
      </c>
      <c r="C67" s="1093"/>
      <c r="D67" s="1093"/>
      <c r="E67" s="1093"/>
      <c r="F67" s="1093"/>
      <c r="G67" s="1093"/>
      <c r="H67" s="1093">
        <f t="shared" si="7"/>
        <v>0</v>
      </c>
    </row>
    <row r="68" spans="1:8">
      <c r="A68" s="1082" t="s">
        <v>2</v>
      </c>
      <c r="B68" s="770"/>
      <c r="C68" s="1093"/>
      <c r="D68" s="1093"/>
      <c r="E68" s="1093"/>
      <c r="F68" s="1093"/>
      <c r="G68" s="1093"/>
      <c r="H68" s="1093">
        <f t="shared" si="7"/>
        <v>0</v>
      </c>
    </row>
    <row r="69" spans="1:8">
      <c r="A69" s="1082" t="s">
        <v>4</v>
      </c>
      <c r="B69" s="770"/>
      <c r="C69" s="1093"/>
      <c r="D69" s="1093"/>
      <c r="E69" s="1093"/>
      <c r="F69" s="1093"/>
      <c r="G69" s="1093"/>
      <c r="H69" s="1093">
        <f t="shared" si="7"/>
        <v>0</v>
      </c>
    </row>
    <row r="70" spans="1:8">
      <c r="A70" s="1116"/>
      <c r="B70" s="1117"/>
      <c r="C70" s="1118"/>
      <c r="D70" s="1118"/>
      <c r="E70" s="1118"/>
      <c r="F70" s="1118"/>
    </row>
    <row r="71" spans="1:8" s="572" customFormat="1" ht="22.5" customHeight="1">
      <c r="A71" s="1617" t="s">
        <v>275</v>
      </c>
      <c r="B71" s="1618"/>
      <c r="C71" s="1618"/>
      <c r="D71" s="1618"/>
      <c r="E71" s="1618"/>
      <c r="F71" s="1618"/>
      <c r="G71" s="1618"/>
      <c r="H71" s="1618"/>
    </row>
    <row r="72" spans="1:8" s="616" customFormat="1" ht="23.25" customHeight="1">
      <c r="A72" s="643"/>
      <c r="B72" s="644" t="s">
        <v>677</v>
      </c>
      <c r="C72" s="645"/>
      <c r="D72" s="1619" t="s">
        <v>10</v>
      </c>
      <c r="E72" s="1620"/>
      <c r="F72" s="1620"/>
      <c r="G72" s="1620"/>
      <c r="H72" s="1119"/>
    </row>
    <row r="73" spans="1:8" s="572" customFormat="1" ht="171" customHeight="1">
      <c r="A73" s="650"/>
      <c r="B73" s="651"/>
      <c r="C73" s="652"/>
      <c r="D73" s="1389"/>
      <c r="E73" s="1300"/>
      <c r="F73" s="1300"/>
      <c r="G73" s="1301"/>
      <c r="H73" s="950"/>
    </row>
    <row r="74" spans="1:8" s="660" customFormat="1" ht="18" customHeight="1">
      <c r="A74" s="654"/>
      <c r="B74" s="655" t="s">
        <v>103</v>
      </c>
      <c r="C74" s="656"/>
      <c r="D74" s="1564" t="s">
        <v>103</v>
      </c>
      <c r="E74" s="1621"/>
      <c r="F74" s="1621"/>
      <c r="G74" s="1543"/>
      <c r="H74" s="673"/>
    </row>
    <row r="75" spans="1:8" s="660" customFormat="1" ht="12.75" customHeight="1">
      <c r="A75" s="654"/>
      <c r="B75" s="655"/>
      <c r="C75" s="656"/>
      <c r="D75" s="657"/>
      <c r="E75" s="658"/>
      <c r="F75" s="658"/>
      <c r="G75" s="655"/>
      <c r="H75" s="673"/>
    </row>
    <row r="76" spans="1:8" s="616" customFormat="1" ht="23.25" customHeight="1">
      <c r="A76" s="661"/>
      <c r="B76" s="662" t="s">
        <v>752</v>
      </c>
      <c r="C76" s="663"/>
      <c r="D76" s="664"/>
      <c r="E76" s="665"/>
      <c r="F76" s="665"/>
      <c r="G76" s="665"/>
      <c r="H76" s="1011"/>
    </row>
    <row r="77" spans="1:8" s="572" customFormat="1" ht="171" customHeight="1">
      <c r="A77" s="650"/>
      <c r="B77" s="651"/>
      <c r="C77" s="667"/>
      <c r="D77" s="668"/>
      <c r="E77" s="669"/>
      <c r="F77" s="669"/>
      <c r="G77" s="669"/>
      <c r="H77" s="950"/>
    </row>
    <row r="78" spans="1:8" s="660" customFormat="1" ht="18" customHeight="1">
      <c r="A78" s="671"/>
      <c r="B78" s="655" t="s">
        <v>103</v>
      </c>
      <c r="C78" s="672"/>
      <c r="D78" s="657"/>
      <c r="H78" s="673"/>
    </row>
    <row r="79" spans="1:8" s="1120" customFormat="1" ht="30.75" customHeight="1">
      <c r="A79" s="1611"/>
      <c r="B79" s="1375"/>
      <c r="C79" s="1375"/>
      <c r="D79" s="1375"/>
      <c r="E79" s="1375"/>
      <c r="F79" s="1375"/>
      <c r="G79" s="1375"/>
      <c r="H79" s="1376"/>
    </row>
  </sheetData>
  <mergeCells count="45">
    <mergeCell ref="F10:H10"/>
    <mergeCell ref="A5:H5"/>
    <mergeCell ref="A6:H6"/>
    <mergeCell ref="B7:G7"/>
    <mergeCell ref="B8:H8"/>
    <mergeCell ref="A9:E9"/>
    <mergeCell ref="B22:D22"/>
    <mergeCell ref="B11:D11"/>
    <mergeCell ref="B12:D12"/>
    <mergeCell ref="B13:H13"/>
    <mergeCell ref="B14:D14"/>
    <mergeCell ref="B15:D15"/>
    <mergeCell ref="B16:D16"/>
    <mergeCell ref="B17:D17"/>
    <mergeCell ref="B18:D18"/>
    <mergeCell ref="B19:D19"/>
    <mergeCell ref="B20:D20"/>
    <mergeCell ref="A21:F21"/>
    <mergeCell ref="B34:D34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5:D35"/>
    <mergeCell ref="A37:C37"/>
    <mergeCell ref="A38:E38"/>
    <mergeCell ref="F38:H38"/>
    <mergeCell ref="A39:A41"/>
    <mergeCell ref="B39:B40"/>
    <mergeCell ref="C39:G39"/>
    <mergeCell ref="H39:H40"/>
    <mergeCell ref="A79:H79"/>
    <mergeCell ref="B43:H43"/>
    <mergeCell ref="B44:F44"/>
    <mergeCell ref="A71:H71"/>
    <mergeCell ref="D72:G72"/>
    <mergeCell ref="D73:G73"/>
    <mergeCell ref="D74:G7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B44AE-9166-4D6C-874E-EB80427AC08B}">
  <sheetPr>
    <tabColor rgb="FFFFFF00"/>
  </sheetPr>
  <dimension ref="A1:J79"/>
  <sheetViews>
    <sheetView view="pageBreakPreview" zoomScaleNormal="100" zoomScaleSheetLayoutView="100" workbookViewId="0">
      <selection activeCell="B9" sqref="B9:H9"/>
    </sheetView>
  </sheetViews>
  <sheetFormatPr defaultColWidth="10.28515625" defaultRowHeight="15"/>
  <cols>
    <col min="1" max="1" width="5.28515625" style="1075" customWidth="1"/>
    <col min="2" max="2" width="30.5703125" style="1075" customWidth="1"/>
    <col min="3" max="3" width="10.7109375" style="1075" customWidth="1"/>
    <col min="4" max="4" width="10" style="1075" customWidth="1"/>
    <col min="5" max="5" width="10.42578125" style="1075" customWidth="1"/>
    <col min="6" max="6" width="10.5703125" style="1075" customWidth="1"/>
    <col min="7" max="7" width="10.42578125" style="1075" customWidth="1"/>
    <col min="8" max="8" width="10.140625" style="1075" customWidth="1"/>
    <col min="9" max="9" width="11" style="1075" customWidth="1"/>
    <col min="10" max="10" width="10.85546875" style="1075" customWidth="1"/>
    <col min="11" max="256" width="10.28515625" style="1075"/>
    <col min="257" max="257" width="5.28515625" style="1075" customWidth="1"/>
    <col min="258" max="258" width="30.5703125" style="1075" customWidth="1"/>
    <col min="259" max="259" width="10.7109375" style="1075" customWidth="1"/>
    <col min="260" max="260" width="10" style="1075" customWidth="1"/>
    <col min="261" max="261" width="10.42578125" style="1075" customWidth="1"/>
    <col min="262" max="262" width="10.5703125" style="1075" customWidth="1"/>
    <col min="263" max="263" width="10.42578125" style="1075" customWidth="1"/>
    <col min="264" max="264" width="10.140625" style="1075" customWidth="1"/>
    <col min="265" max="265" width="11" style="1075" customWidth="1"/>
    <col min="266" max="266" width="10.85546875" style="1075" customWidth="1"/>
    <col min="267" max="512" width="10.28515625" style="1075"/>
    <col min="513" max="513" width="5.28515625" style="1075" customWidth="1"/>
    <col min="514" max="514" width="30.5703125" style="1075" customWidth="1"/>
    <col min="515" max="515" width="10.7109375" style="1075" customWidth="1"/>
    <col min="516" max="516" width="10" style="1075" customWidth="1"/>
    <col min="517" max="517" width="10.42578125" style="1075" customWidth="1"/>
    <col min="518" max="518" width="10.5703125" style="1075" customWidth="1"/>
    <col min="519" max="519" width="10.42578125" style="1075" customWidth="1"/>
    <col min="520" max="520" width="10.140625" style="1075" customWidth="1"/>
    <col min="521" max="521" width="11" style="1075" customWidth="1"/>
    <col min="522" max="522" width="10.85546875" style="1075" customWidth="1"/>
    <col min="523" max="768" width="10.28515625" style="1075"/>
    <col min="769" max="769" width="5.28515625" style="1075" customWidth="1"/>
    <col min="770" max="770" width="30.5703125" style="1075" customWidth="1"/>
    <col min="771" max="771" width="10.7109375" style="1075" customWidth="1"/>
    <col min="772" max="772" width="10" style="1075" customWidth="1"/>
    <col min="773" max="773" width="10.42578125" style="1075" customWidth="1"/>
    <col min="774" max="774" width="10.5703125" style="1075" customWidth="1"/>
    <col min="775" max="775" width="10.42578125" style="1075" customWidth="1"/>
    <col min="776" max="776" width="10.140625" style="1075" customWidth="1"/>
    <col min="777" max="777" width="11" style="1075" customWidth="1"/>
    <col min="778" max="778" width="10.85546875" style="1075" customWidth="1"/>
    <col min="779" max="1024" width="10.28515625" style="1075"/>
    <col min="1025" max="1025" width="5.28515625" style="1075" customWidth="1"/>
    <col min="1026" max="1026" width="30.5703125" style="1075" customWidth="1"/>
    <col min="1027" max="1027" width="10.7109375" style="1075" customWidth="1"/>
    <col min="1028" max="1028" width="10" style="1075" customWidth="1"/>
    <col min="1029" max="1029" width="10.42578125" style="1075" customWidth="1"/>
    <col min="1030" max="1030" width="10.5703125" style="1075" customWidth="1"/>
    <col min="1031" max="1031" width="10.42578125" style="1075" customWidth="1"/>
    <col min="1032" max="1032" width="10.140625" style="1075" customWidth="1"/>
    <col min="1033" max="1033" width="11" style="1075" customWidth="1"/>
    <col min="1034" max="1034" width="10.85546875" style="1075" customWidth="1"/>
    <col min="1035" max="1280" width="10.28515625" style="1075"/>
    <col min="1281" max="1281" width="5.28515625" style="1075" customWidth="1"/>
    <col min="1282" max="1282" width="30.5703125" style="1075" customWidth="1"/>
    <col min="1283" max="1283" width="10.7109375" style="1075" customWidth="1"/>
    <col min="1284" max="1284" width="10" style="1075" customWidth="1"/>
    <col min="1285" max="1285" width="10.42578125" style="1075" customWidth="1"/>
    <col min="1286" max="1286" width="10.5703125" style="1075" customWidth="1"/>
    <col min="1287" max="1287" width="10.42578125" style="1075" customWidth="1"/>
    <col min="1288" max="1288" width="10.140625" style="1075" customWidth="1"/>
    <col min="1289" max="1289" width="11" style="1075" customWidth="1"/>
    <col min="1290" max="1290" width="10.85546875" style="1075" customWidth="1"/>
    <col min="1291" max="1536" width="10.28515625" style="1075"/>
    <col min="1537" max="1537" width="5.28515625" style="1075" customWidth="1"/>
    <col min="1538" max="1538" width="30.5703125" style="1075" customWidth="1"/>
    <col min="1539" max="1539" width="10.7109375" style="1075" customWidth="1"/>
    <col min="1540" max="1540" width="10" style="1075" customWidth="1"/>
    <col min="1541" max="1541" width="10.42578125" style="1075" customWidth="1"/>
    <col min="1542" max="1542" width="10.5703125" style="1075" customWidth="1"/>
    <col min="1543" max="1543" width="10.42578125" style="1075" customWidth="1"/>
    <col min="1544" max="1544" width="10.140625" style="1075" customWidth="1"/>
    <col min="1545" max="1545" width="11" style="1075" customWidth="1"/>
    <col min="1546" max="1546" width="10.85546875" style="1075" customWidth="1"/>
    <col min="1547" max="1792" width="10.28515625" style="1075"/>
    <col min="1793" max="1793" width="5.28515625" style="1075" customWidth="1"/>
    <col min="1794" max="1794" width="30.5703125" style="1075" customWidth="1"/>
    <col min="1795" max="1795" width="10.7109375" style="1075" customWidth="1"/>
    <col min="1796" max="1796" width="10" style="1075" customWidth="1"/>
    <col min="1797" max="1797" width="10.42578125" style="1075" customWidth="1"/>
    <col min="1798" max="1798" width="10.5703125" style="1075" customWidth="1"/>
    <col min="1799" max="1799" width="10.42578125" style="1075" customWidth="1"/>
    <col min="1800" max="1800" width="10.140625" style="1075" customWidth="1"/>
    <col min="1801" max="1801" width="11" style="1075" customWidth="1"/>
    <col min="1802" max="1802" width="10.85546875" style="1075" customWidth="1"/>
    <col min="1803" max="2048" width="10.28515625" style="1075"/>
    <col min="2049" max="2049" width="5.28515625" style="1075" customWidth="1"/>
    <col min="2050" max="2050" width="30.5703125" style="1075" customWidth="1"/>
    <col min="2051" max="2051" width="10.7109375" style="1075" customWidth="1"/>
    <col min="2052" max="2052" width="10" style="1075" customWidth="1"/>
    <col min="2053" max="2053" width="10.42578125" style="1075" customWidth="1"/>
    <col min="2054" max="2054" width="10.5703125" style="1075" customWidth="1"/>
    <col min="2055" max="2055" width="10.42578125" style="1075" customWidth="1"/>
    <col min="2056" max="2056" width="10.140625" style="1075" customWidth="1"/>
    <col min="2057" max="2057" width="11" style="1075" customWidth="1"/>
    <col min="2058" max="2058" width="10.85546875" style="1075" customWidth="1"/>
    <col min="2059" max="2304" width="10.28515625" style="1075"/>
    <col min="2305" max="2305" width="5.28515625" style="1075" customWidth="1"/>
    <col min="2306" max="2306" width="30.5703125" style="1075" customWidth="1"/>
    <col min="2307" max="2307" width="10.7109375" style="1075" customWidth="1"/>
    <col min="2308" max="2308" width="10" style="1075" customWidth="1"/>
    <col min="2309" max="2309" width="10.42578125" style="1075" customWidth="1"/>
    <col min="2310" max="2310" width="10.5703125" style="1075" customWidth="1"/>
    <col min="2311" max="2311" width="10.42578125" style="1075" customWidth="1"/>
    <col min="2312" max="2312" width="10.140625" style="1075" customWidth="1"/>
    <col min="2313" max="2313" width="11" style="1075" customWidth="1"/>
    <col min="2314" max="2314" width="10.85546875" style="1075" customWidth="1"/>
    <col min="2315" max="2560" width="10.28515625" style="1075"/>
    <col min="2561" max="2561" width="5.28515625" style="1075" customWidth="1"/>
    <col min="2562" max="2562" width="30.5703125" style="1075" customWidth="1"/>
    <col min="2563" max="2563" width="10.7109375" style="1075" customWidth="1"/>
    <col min="2564" max="2564" width="10" style="1075" customWidth="1"/>
    <col min="2565" max="2565" width="10.42578125" style="1075" customWidth="1"/>
    <col min="2566" max="2566" width="10.5703125" style="1075" customWidth="1"/>
    <col min="2567" max="2567" width="10.42578125" style="1075" customWidth="1"/>
    <col min="2568" max="2568" width="10.140625" style="1075" customWidth="1"/>
    <col min="2569" max="2569" width="11" style="1075" customWidth="1"/>
    <col min="2570" max="2570" width="10.85546875" style="1075" customWidth="1"/>
    <col min="2571" max="2816" width="10.28515625" style="1075"/>
    <col min="2817" max="2817" width="5.28515625" style="1075" customWidth="1"/>
    <col min="2818" max="2818" width="30.5703125" style="1075" customWidth="1"/>
    <col min="2819" max="2819" width="10.7109375" style="1075" customWidth="1"/>
    <col min="2820" max="2820" width="10" style="1075" customWidth="1"/>
    <col min="2821" max="2821" width="10.42578125" style="1075" customWidth="1"/>
    <col min="2822" max="2822" width="10.5703125" style="1075" customWidth="1"/>
    <col min="2823" max="2823" width="10.42578125" style="1075" customWidth="1"/>
    <col min="2824" max="2824" width="10.140625" style="1075" customWidth="1"/>
    <col min="2825" max="2825" width="11" style="1075" customWidth="1"/>
    <col min="2826" max="2826" width="10.85546875" style="1075" customWidth="1"/>
    <col min="2827" max="3072" width="10.28515625" style="1075"/>
    <col min="3073" max="3073" width="5.28515625" style="1075" customWidth="1"/>
    <col min="3074" max="3074" width="30.5703125" style="1075" customWidth="1"/>
    <col min="3075" max="3075" width="10.7109375" style="1075" customWidth="1"/>
    <col min="3076" max="3076" width="10" style="1075" customWidth="1"/>
    <col min="3077" max="3077" width="10.42578125" style="1075" customWidth="1"/>
    <col min="3078" max="3078" width="10.5703125" style="1075" customWidth="1"/>
    <col min="3079" max="3079" width="10.42578125" style="1075" customWidth="1"/>
    <col min="3080" max="3080" width="10.140625" style="1075" customWidth="1"/>
    <col min="3081" max="3081" width="11" style="1075" customWidth="1"/>
    <col min="3082" max="3082" width="10.85546875" style="1075" customWidth="1"/>
    <col min="3083" max="3328" width="10.28515625" style="1075"/>
    <col min="3329" max="3329" width="5.28515625" style="1075" customWidth="1"/>
    <col min="3330" max="3330" width="30.5703125" style="1075" customWidth="1"/>
    <col min="3331" max="3331" width="10.7109375" style="1075" customWidth="1"/>
    <col min="3332" max="3332" width="10" style="1075" customWidth="1"/>
    <col min="3333" max="3333" width="10.42578125" style="1075" customWidth="1"/>
    <col min="3334" max="3334" width="10.5703125" style="1075" customWidth="1"/>
    <col min="3335" max="3335" width="10.42578125" style="1075" customWidth="1"/>
    <col min="3336" max="3336" width="10.140625" style="1075" customWidth="1"/>
    <col min="3337" max="3337" width="11" style="1075" customWidth="1"/>
    <col min="3338" max="3338" width="10.85546875" style="1075" customWidth="1"/>
    <col min="3339" max="3584" width="10.28515625" style="1075"/>
    <col min="3585" max="3585" width="5.28515625" style="1075" customWidth="1"/>
    <col min="3586" max="3586" width="30.5703125" style="1075" customWidth="1"/>
    <col min="3587" max="3587" width="10.7109375" style="1075" customWidth="1"/>
    <col min="3588" max="3588" width="10" style="1075" customWidth="1"/>
    <col min="3589" max="3589" width="10.42578125" style="1075" customWidth="1"/>
    <col min="3590" max="3590" width="10.5703125" style="1075" customWidth="1"/>
    <col min="3591" max="3591" width="10.42578125" style="1075" customWidth="1"/>
    <col min="3592" max="3592" width="10.140625" style="1075" customWidth="1"/>
    <col min="3593" max="3593" width="11" style="1075" customWidth="1"/>
    <col min="3594" max="3594" width="10.85546875" style="1075" customWidth="1"/>
    <col min="3595" max="3840" width="10.28515625" style="1075"/>
    <col min="3841" max="3841" width="5.28515625" style="1075" customWidth="1"/>
    <col min="3842" max="3842" width="30.5703125" style="1075" customWidth="1"/>
    <col min="3843" max="3843" width="10.7109375" style="1075" customWidth="1"/>
    <col min="3844" max="3844" width="10" style="1075" customWidth="1"/>
    <col min="3845" max="3845" width="10.42578125" style="1075" customWidth="1"/>
    <col min="3846" max="3846" width="10.5703125" style="1075" customWidth="1"/>
    <col min="3847" max="3847" width="10.42578125" style="1075" customWidth="1"/>
    <col min="3848" max="3848" width="10.140625" style="1075" customWidth="1"/>
    <col min="3849" max="3849" width="11" style="1075" customWidth="1"/>
    <col min="3850" max="3850" width="10.85546875" style="1075" customWidth="1"/>
    <col min="3851" max="4096" width="10.28515625" style="1075"/>
    <col min="4097" max="4097" width="5.28515625" style="1075" customWidth="1"/>
    <col min="4098" max="4098" width="30.5703125" style="1075" customWidth="1"/>
    <col min="4099" max="4099" width="10.7109375" style="1075" customWidth="1"/>
    <col min="4100" max="4100" width="10" style="1075" customWidth="1"/>
    <col min="4101" max="4101" width="10.42578125" style="1075" customWidth="1"/>
    <col min="4102" max="4102" width="10.5703125" style="1075" customWidth="1"/>
    <col min="4103" max="4103" width="10.42578125" style="1075" customWidth="1"/>
    <col min="4104" max="4104" width="10.140625" style="1075" customWidth="1"/>
    <col min="4105" max="4105" width="11" style="1075" customWidth="1"/>
    <col min="4106" max="4106" width="10.85546875" style="1075" customWidth="1"/>
    <col min="4107" max="4352" width="10.28515625" style="1075"/>
    <col min="4353" max="4353" width="5.28515625" style="1075" customWidth="1"/>
    <col min="4354" max="4354" width="30.5703125" style="1075" customWidth="1"/>
    <col min="4355" max="4355" width="10.7109375" style="1075" customWidth="1"/>
    <col min="4356" max="4356" width="10" style="1075" customWidth="1"/>
    <col min="4357" max="4357" width="10.42578125" style="1075" customWidth="1"/>
    <col min="4358" max="4358" width="10.5703125" style="1075" customWidth="1"/>
    <col min="4359" max="4359" width="10.42578125" style="1075" customWidth="1"/>
    <col min="4360" max="4360" width="10.140625" style="1075" customWidth="1"/>
    <col min="4361" max="4361" width="11" style="1075" customWidth="1"/>
    <col min="4362" max="4362" width="10.85546875" style="1075" customWidth="1"/>
    <col min="4363" max="4608" width="10.28515625" style="1075"/>
    <col min="4609" max="4609" width="5.28515625" style="1075" customWidth="1"/>
    <col min="4610" max="4610" width="30.5703125" style="1075" customWidth="1"/>
    <col min="4611" max="4611" width="10.7109375" style="1075" customWidth="1"/>
    <col min="4612" max="4612" width="10" style="1075" customWidth="1"/>
    <col min="4613" max="4613" width="10.42578125" style="1075" customWidth="1"/>
    <col min="4614" max="4614" width="10.5703125" style="1075" customWidth="1"/>
    <col min="4615" max="4615" width="10.42578125" style="1075" customWidth="1"/>
    <col min="4616" max="4616" width="10.140625" style="1075" customWidth="1"/>
    <col min="4617" max="4617" width="11" style="1075" customWidth="1"/>
    <col min="4618" max="4618" width="10.85546875" style="1075" customWidth="1"/>
    <col min="4619" max="4864" width="10.28515625" style="1075"/>
    <col min="4865" max="4865" width="5.28515625" style="1075" customWidth="1"/>
    <col min="4866" max="4866" width="30.5703125" style="1075" customWidth="1"/>
    <col min="4867" max="4867" width="10.7109375" style="1075" customWidth="1"/>
    <col min="4868" max="4868" width="10" style="1075" customWidth="1"/>
    <col min="4869" max="4869" width="10.42578125" style="1075" customWidth="1"/>
    <col min="4870" max="4870" width="10.5703125" style="1075" customWidth="1"/>
    <col min="4871" max="4871" width="10.42578125" style="1075" customWidth="1"/>
    <col min="4872" max="4872" width="10.140625" style="1075" customWidth="1"/>
    <col min="4873" max="4873" width="11" style="1075" customWidth="1"/>
    <col min="4874" max="4874" width="10.85546875" style="1075" customWidth="1"/>
    <col min="4875" max="5120" width="10.28515625" style="1075"/>
    <col min="5121" max="5121" width="5.28515625" style="1075" customWidth="1"/>
    <col min="5122" max="5122" width="30.5703125" style="1075" customWidth="1"/>
    <col min="5123" max="5123" width="10.7109375" style="1075" customWidth="1"/>
    <col min="5124" max="5124" width="10" style="1075" customWidth="1"/>
    <col min="5125" max="5125" width="10.42578125" style="1075" customWidth="1"/>
    <col min="5126" max="5126" width="10.5703125" style="1075" customWidth="1"/>
    <col min="5127" max="5127" width="10.42578125" style="1075" customWidth="1"/>
    <col min="5128" max="5128" width="10.140625" style="1075" customWidth="1"/>
    <col min="5129" max="5129" width="11" style="1075" customWidth="1"/>
    <col min="5130" max="5130" width="10.85546875" style="1075" customWidth="1"/>
    <col min="5131" max="5376" width="10.28515625" style="1075"/>
    <col min="5377" max="5377" width="5.28515625" style="1075" customWidth="1"/>
    <col min="5378" max="5378" width="30.5703125" style="1075" customWidth="1"/>
    <col min="5379" max="5379" width="10.7109375" style="1075" customWidth="1"/>
    <col min="5380" max="5380" width="10" style="1075" customWidth="1"/>
    <col min="5381" max="5381" width="10.42578125" style="1075" customWidth="1"/>
    <col min="5382" max="5382" width="10.5703125" style="1075" customWidth="1"/>
    <col min="5383" max="5383" width="10.42578125" style="1075" customWidth="1"/>
    <col min="5384" max="5384" width="10.140625" style="1075" customWidth="1"/>
    <col min="5385" max="5385" width="11" style="1075" customWidth="1"/>
    <col min="5386" max="5386" width="10.85546875" style="1075" customWidth="1"/>
    <col min="5387" max="5632" width="10.28515625" style="1075"/>
    <col min="5633" max="5633" width="5.28515625" style="1075" customWidth="1"/>
    <col min="5634" max="5634" width="30.5703125" style="1075" customWidth="1"/>
    <col min="5635" max="5635" width="10.7109375" style="1075" customWidth="1"/>
    <col min="5636" max="5636" width="10" style="1075" customWidth="1"/>
    <col min="5637" max="5637" width="10.42578125" style="1075" customWidth="1"/>
    <col min="5638" max="5638" width="10.5703125" style="1075" customWidth="1"/>
    <col min="5639" max="5639" width="10.42578125" style="1075" customWidth="1"/>
    <col min="5640" max="5640" width="10.140625" style="1075" customWidth="1"/>
    <col min="5641" max="5641" width="11" style="1075" customWidth="1"/>
    <col min="5642" max="5642" width="10.85546875" style="1075" customWidth="1"/>
    <col min="5643" max="5888" width="10.28515625" style="1075"/>
    <col min="5889" max="5889" width="5.28515625" style="1075" customWidth="1"/>
    <col min="5890" max="5890" width="30.5703125" style="1075" customWidth="1"/>
    <col min="5891" max="5891" width="10.7109375" style="1075" customWidth="1"/>
    <col min="5892" max="5892" width="10" style="1075" customWidth="1"/>
    <col min="5893" max="5893" width="10.42578125" style="1075" customWidth="1"/>
    <col min="5894" max="5894" width="10.5703125" style="1075" customWidth="1"/>
    <col min="5895" max="5895" width="10.42578125" style="1075" customWidth="1"/>
    <col min="5896" max="5896" width="10.140625" style="1075" customWidth="1"/>
    <col min="5897" max="5897" width="11" style="1075" customWidth="1"/>
    <col min="5898" max="5898" width="10.85546875" style="1075" customWidth="1"/>
    <col min="5899" max="6144" width="10.28515625" style="1075"/>
    <col min="6145" max="6145" width="5.28515625" style="1075" customWidth="1"/>
    <col min="6146" max="6146" width="30.5703125" style="1075" customWidth="1"/>
    <col min="6147" max="6147" width="10.7109375" style="1075" customWidth="1"/>
    <col min="6148" max="6148" width="10" style="1075" customWidth="1"/>
    <col min="6149" max="6149" width="10.42578125" style="1075" customWidth="1"/>
    <col min="6150" max="6150" width="10.5703125" style="1075" customWidth="1"/>
    <col min="6151" max="6151" width="10.42578125" style="1075" customWidth="1"/>
    <col min="6152" max="6152" width="10.140625" style="1075" customWidth="1"/>
    <col min="6153" max="6153" width="11" style="1075" customWidth="1"/>
    <col min="6154" max="6154" width="10.85546875" style="1075" customWidth="1"/>
    <col min="6155" max="6400" width="10.28515625" style="1075"/>
    <col min="6401" max="6401" width="5.28515625" style="1075" customWidth="1"/>
    <col min="6402" max="6402" width="30.5703125" style="1075" customWidth="1"/>
    <col min="6403" max="6403" width="10.7109375" style="1075" customWidth="1"/>
    <col min="6404" max="6404" width="10" style="1075" customWidth="1"/>
    <col min="6405" max="6405" width="10.42578125" style="1075" customWidth="1"/>
    <col min="6406" max="6406" width="10.5703125" style="1075" customWidth="1"/>
    <col min="6407" max="6407" width="10.42578125" style="1075" customWidth="1"/>
    <col min="6408" max="6408" width="10.140625" style="1075" customWidth="1"/>
    <col min="6409" max="6409" width="11" style="1075" customWidth="1"/>
    <col min="6410" max="6410" width="10.85546875" style="1075" customWidth="1"/>
    <col min="6411" max="6656" width="10.28515625" style="1075"/>
    <col min="6657" max="6657" width="5.28515625" style="1075" customWidth="1"/>
    <col min="6658" max="6658" width="30.5703125" style="1075" customWidth="1"/>
    <col min="6659" max="6659" width="10.7109375" style="1075" customWidth="1"/>
    <col min="6660" max="6660" width="10" style="1075" customWidth="1"/>
    <col min="6661" max="6661" width="10.42578125" style="1075" customWidth="1"/>
    <col min="6662" max="6662" width="10.5703125" style="1075" customWidth="1"/>
    <col min="6663" max="6663" width="10.42578125" style="1075" customWidth="1"/>
    <col min="6664" max="6664" width="10.140625" style="1075" customWidth="1"/>
    <col min="6665" max="6665" width="11" style="1075" customWidth="1"/>
    <col min="6666" max="6666" width="10.85546875" style="1075" customWidth="1"/>
    <col min="6667" max="6912" width="10.28515625" style="1075"/>
    <col min="6913" max="6913" width="5.28515625" style="1075" customWidth="1"/>
    <col min="6914" max="6914" width="30.5703125" style="1075" customWidth="1"/>
    <col min="6915" max="6915" width="10.7109375" style="1075" customWidth="1"/>
    <col min="6916" max="6916" width="10" style="1075" customWidth="1"/>
    <col min="6917" max="6917" width="10.42578125" style="1075" customWidth="1"/>
    <col min="6918" max="6918" width="10.5703125" style="1075" customWidth="1"/>
    <col min="6919" max="6919" width="10.42578125" style="1075" customWidth="1"/>
    <col min="6920" max="6920" width="10.140625" style="1075" customWidth="1"/>
    <col min="6921" max="6921" width="11" style="1075" customWidth="1"/>
    <col min="6922" max="6922" width="10.85546875" style="1075" customWidth="1"/>
    <col min="6923" max="7168" width="10.28515625" style="1075"/>
    <col min="7169" max="7169" width="5.28515625" style="1075" customWidth="1"/>
    <col min="7170" max="7170" width="30.5703125" style="1075" customWidth="1"/>
    <col min="7171" max="7171" width="10.7109375" style="1075" customWidth="1"/>
    <col min="7172" max="7172" width="10" style="1075" customWidth="1"/>
    <col min="7173" max="7173" width="10.42578125" style="1075" customWidth="1"/>
    <col min="7174" max="7174" width="10.5703125" style="1075" customWidth="1"/>
    <col min="7175" max="7175" width="10.42578125" style="1075" customWidth="1"/>
    <col min="7176" max="7176" width="10.140625" style="1075" customWidth="1"/>
    <col min="7177" max="7177" width="11" style="1075" customWidth="1"/>
    <col min="7178" max="7178" width="10.85546875" style="1075" customWidth="1"/>
    <col min="7179" max="7424" width="10.28515625" style="1075"/>
    <col min="7425" max="7425" width="5.28515625" style="1075" customWidth="1"/>
    <col min="7426" max="7426" width="30.5703125" style="1075" customWidth="1"/>
    <col min="7427" max="7427" width="10.7109375" style="1075" customWidth="1"/>
    <col min="7428" max="7428" width="10" style="1075" customWidth="1"/>
    <col min="7429" max="7429" width="10.42578125" style="1075" customWidth="1"/>
    <col min="7430" max="7430" width="10.5703125" style="1075" customWidth="1"/>
    <col min="7431" max="7431" width="10.42578125" style="1075" customWidth="1"/>
    <col min="7432" max="7432" width="10.140625" style="1075" customWidth="1"/>
    <col min="7433" max="7433" width="11" style="1075" customWidth="1"/>
    <col min="7434" max="7434" width="10.85546875" style="1075" customWidth="1"/>
    <col min="7435" max="7680" width="10.28515625" style="1075"/>
    <col min="7681" max="7681" width="5.28515625" style="1075" customWidth="1"/>
    <col min="7682" max="7682" width="30.5703125" style="1075" customWidth="1"/>
    <col min="7683" max="7683" width="10.7109375" style="1075" customWidth="1"/>
    <col min="7684" max="7684" width="10" style="1075" customWidth="1"/>
    <col min="7685" max="7685" width="10.42578125" style="1075" customWidth="1"/>
    <col min="7686" max="7686" width="10.5703125" style="1075" customWidth="1"/>
    <col min="7687" max="7687" width="10.42578125" style="1075" customWidth="1"/>
    <col min="7688" max="7688" width="10.140625" style="1075" customWidth="1"/>
    <col min="7689" max="7689" width="11" style="1075" customWidth="1"/>
    <col min="7690" max="7690" width="10.85546875" style="1075" customWidth="1"/>
    <col min="7691" max="7936" width="10.28515625" style="1075"/>
    <col min="7937" max="7937" width="5.28515625" style="1075" customWidth="1"/>
    <col min="7938" max="7938" width="30.5703125" style="1075" customWidth="1"/>
    <col min="7939" max="7939" width="10.7109375" style="1075" customWidth="1"/>
    <col min="7940" max="7940" width="10" style="1075" customWidth="1"/>
    <col min="7941" max="7941" width="10.42578125" style="1075" customWidth="1"/>
    <col min="7942" max="7942" width="10.5703125" style="1075" customWidth="1"/>
    <col min="7943" max="7943" width="10.42578125" style="1075" customWidth="1"/>
    <col min="7944" max="7944" width="10.140625" style="1075" customWidth="1"/>
    <col min="7945" max="7945" width="11" style="1075" customWidth="1"/>
    <col min="7946" max="7946" width="10.85546875" style="1075" customWidth="1"/>
    <col min="7947" max="8192" width="10.28515625" style="1075"/>
    <col min="8193" max="8193" width="5.28515625" style="1075" customWidth="1"/>
    <col min="8194" max="8194" width="30.5703125" style="1075" customWidth="1"/>
    <col min="8195" max="8195" width="10.7109375" style="1075" customWidth="1"/>
    <col min="8196" max="8196" width="10" style="1075" customWidth="1"/>
    <col min="8197" max="8197" width="10.42578125" style="1075" customWidth="1"/>
    <col min="8198" max="8198" width="10.5703125" style="1075" customWidth="1"/>
    <col min="8199" max="8199" width="10.42578125" style="1075" customWidth="1"/>
    <col min="8200" max="8200" width="10.140625" style="1075" customWidth="1"/>
    <col min="8201" max="8201" width="11" style="1075" customWidth="1"/>
    <col min="8202" max="8202" width="10.85546875" style="1075" customWidth="1"/>
    <col min="8203" max="8448" width="10.28515625" style="1075"/>
    <col min="8449" max="8449" width="5.28515625" style="1075" customWidth="1"/>
    <col min="8450" max="8450" width="30.5703125" style="1075" customWidth="1"/>
    <col min="8451" max="8451" width="10.7109375" style="1075" customWidth="1"/>
    <col min="8452" max="8452" width="10" style="1075" customWidth="1"/>
    <col min="8453" max="8453" width="10.42578125" style="1075" customWidth="1"/>
    <col min="8454" max="8454" width="10.5703125" style="1075" customWidth="1"/>
    <col min="8455" max="8455" width="10.42578125" style="1075" customWidth="1"/>
    <col min="8456" max="8456" width="10.140625" style="1075" customWidth="1"/>
    <col min="8457" max="8457" width="11" style="1075" customWidth="1"/>
    <col min="8458" max="8458" width="10.85546875" style="1075" customWidth="1"/>
    <col min="8459" max="8704" width="10.28515625" style="1075"/>
    <col min="8705" max="8705" width="5.28515625" style="1075" customWidth="1"/>
    <col min="8706" max="8706" width="30.5703125" style="1075" customWidth="1"/>
    <col min="8707" max="8707" width="10.7109375" style="1075" customWidth="1"/>
    <col min="8708" max="8708" width="10" style="1075" customWidth="1"/>
    <col min="8709" max="8709" width="10.42578125" style="1075" customWidth="1"/>
    <col min="8710" max="8710" width="10.5703125" style="1075" customWidth="1"/>
    <col min="8711" max="8711" width="10.42578125" style="1075" customWidth="1"/>
    <col min="8712" max="8712" width="10.140625" style="1075" customWidth="1"/>
    <col min="8713" max="8713" width="11" style="1075" customWidth="1"/>
    <col min="8714" max="8714" width="10.85546875" style="1075" customWidth="1"/>
    <col min="8715" max="8960" width="10.28515625" style="1075"/>
    <col min="8961" max="8961" width="5.28515625" style="1075" customWidth="1"/>
    <col min="8962" max="8962" width="30.5703125" style="1075" customWidth="1"/>
    <col min="8963" max="8963" width="10.7109375" style="1075" customWidth="1"/>
    <col min="8964" max="8964" width="10" style="1075" customWidth="1"/>
    <col min="8965" max="8965" width="10.42578125" style="1075" customWidth="1"/>
    <col min="8966" max="8966" width="10.5703125" style="1075" customWidth="1"/>
    <col min="8967" max="8967" width="10.42578125" style="1075" customWidth="1"/>
    <col min="8968" max="8968" width="10.140625" style="1075" customWidth="1"/>
    <col min="8969" max="8969" width="11" style="1075" customWidth="1"/>
    <col min="8970" max="8970" width="10.85546875" style="1075" customWidth="1"/>
    <col min="8971" max="9216" width="10.28515625" style="1075"/>
    <col min="9217" max="9217" width="5.28515625" style="1075" customWidth="1"/>
    <col min="9218" max="9218" width="30.5703125" style="1075" customWidth="1"/>
    <col min="9219" max="9219" width="10.7109375" style="1075" customWidth="1"/>
    <col min="9220" max="9220" width="10" style="1075" customWidth="1"/>
    <col min="9221" max="9221" width="10.42578125" style="1075" customWidth="1"/>
    <col min="9222" max="9222" width="10.5703125" style="1075" customWidth="1"/>
    <col min="9223" max="9223" width="10.42578125" style="1075" customWidth="1"/>
    <col min="9224" max="9224" width="10.140625" style="1075" customWidth="1"/>
    <col min="9225" max="9225" width="11" style="1075" customWidth="1"/>
    <col min="9226" max="9226" width="10.85546875" style="1075" customWidth="1"/>
    <col min="9227" max="9472" width="10.28515625" style="1075"/>
    <col min="9473" max="9473" width="5.28515625" style="1075" customWidth="1"/>
    <col min="9474" max="9474" width="30.5703125" style="1075" customWidth="1"/>
    <col min="9475" max="9475" width="10.7109375" style="1075" customWidth="1"/>
    <col min="9476" max="9476" width="10" style="1075" customWidth="1"/>
    <col min="9477" max="9477" width="10.42578125" style="1075" customWidth="1"/>
    <col min="9478" max="9478" width="10.5703125" style="1075" customWidth="1"/>
    <col min="9479" max="9479" width="10.42578125" style="1075" customWidth="1"/>
    <col min="9480" max="9480" width="10.140625" style="1075" customWidth="1"/>
    <col min="9481" max="9481" width="11" style="1075" customWidth="1"/>
    <col min="9482" max="9482" width="10.85546875" style="1075" customWidth="1"/>
    <col min="9483" max="9728" width="10.28515625" style="1075"/>
    <col min="9729" max="9729" width="5.28515625" style="1075" customWidth="1"/>
    <col min="9730" max="9730" width="30.5703125" style="1075" customWidth="1"/>
    <col min="9731" max="9731" width="10.7109375" style="1075" customWidth="1"/>
    <col min="9732" max="9732" width="10" style="1075" customWidth="1"/>
    <col min="9733" max="9733" width="10.42578125" style="1075" customWidth="1"/>
    <col min="9734" max="9734" width="10.5703125" style="1075" customWidth="1"/>
    <col min="9735" max="9735" width="10.42578125" style="1075" customWidth="1"/>
    <col min="9736" max="9736" width="10.140625" style="1075" customWidth="1"/>
    <col min="9737" max="9737" width="11" style="1075" customWidth="1"/>
    <col min="9738" max="9738" width="10.85546875" style="1075" customWidth="1"/>
    <col min="9739" max="9984" width="10.28515625" style="1075"/>
    <col min="9985" max="9985" width="5.28515625" style="1075" customWidth="1"/>
    <col min="9986" max="9986" width="30.5703125" style="1075" customWidth="1"/>
    <col min="9987" max="9987" width="10.7109375" style="1075" customWidth="1"/>
    <col min="9988" max="9988" width="10" style="1075" customWidth="1"/>
    <col min="9989" max="9989" width="10.42578125" style="1075" customWidth="1"/>
    <col min="9990" max="9990" width="10.5703125" style="1075" customWidth="1"/>
    <col min="9991" max="9991" width="10.42578125" style="1075" customWidth="1"/>
    <col min="9992" max="9992" width="10.140625" style="1075" customWidth="1"/>
    <col min="9993" max="9993" width="11" style="1075" customWidth="1"/>
    <col min="9994" max="9994" width="10.85546875" style="1075" customWidth="1"/>
    <col min="9995" max="10240" width="10.28515625" style="1075"/>
    <col min="10241" max="10241" width="5.28515625" style="1075" customWidth="1"/>
    <col min="10242" max="10242" width="30.5703125" style="1075" customWidth="1"/>
    <col min="10243" max="10243" width="10.7109375" style="1075" customWidth="1"/>
    <col min="10244" max="10244" width="10" style="1075" customWidth="1"/>
    <col min="10245" max="10245" width="10.42578125" style="1075" customWidth="1"/>
    <col min="10246" max="10246" width="10.5703125" style="1075" customWidth="1"/>
    <col min="10247" max="10247" width="10.42578125" style="1075" customWidth="1"/>
    <col min="10248" max="10248" width="10.140625" style="1075" customWidth="1"/>
    <col min="10249" max="10249" width="11" style="1075" customWidth="1"/>
    <col min="10250" max="10250" width="10.85546875" style="1075" customWidth="1"/>
    <col min="10251" max="10496" width="10.28515625" style="1075"/>
    <col min="10497" max="10497" width="5.28515625" style="1075" customWidth="1"/>
    <col min="10498" max="10498" width="30.5703125" style="1075" customWidth="1"/>
    <col min="10499" max="10499" width="10.7109375" style="1075" customWidth="1"/>
    <col min="10500" max="10500" width="10" style="1075" customWidth="1"/>
    <col min="10501" max="10501" width="10.42578125" style="1075" customWidth="1"/>
    <col min="10502" max="10502" width="10.5703125" style="1075" customWidth="1"/>
    <col min="10503" max="10503" width="10.42578125" style="1075" customWidth="1"/>
    <col min="10504" max="10504" width="10.140625" style="1075" customWidth="1"/>
    <col min="10505" max="10505" width="11" style="1075" customWidth="1"/>
    <col min="10506" max="10506" width="10.85546875" style="1075" customWidth="1"/>
    <col min="10507" max="10752" width="10.28515625" style="1075"/>
    <col min="10753" max="10753" width="5.28515625" style="1075" customWidth="1"/>
    <col min="10754" max="10754" width="30.5703125" style="1075" customWidth="1"/>
    <col min="10755" max="10755" width="10.7109375" style="1075" customWidth="1"/>
    <col min="10756" max="10756" width="10" style="1075" customWidth="1"/>
    <col min="10757" max="10757" width="10.42578125" style="1075" customWidth="1"/>
    <col min="10758" max="10758" width="10.5703125" style="1075" customWidth="1"/>
    <col min="10759" max="10759" width="10.42578125" style="1075" customWidth="1"/>
    <col min="10760" max="10760" width="10.140625" style="1075" customWidth="1"/>
    <col min="10761" max="10761" width="11" style="1075" customWidth="1"/>
    <col min="10762" max="10762" width="10.85546875" style="1075" customWidth="1"/>
    <col min="10763" max="11008" width="10.28515625" style="1075"/>
    <col min="11009" max="11009" width="5.28515625" style="1075" customWidth="1"/>
    <col min="11010" max="11010" width="30.5703125" style="1075" customWidth="1"/>
    <col min="11011" max="11011" width="10.7109375" style="1075" customWidth="1"/>
    <col min="11012" max="11012" width="10" style="1075" customWidth="1"/>
    <col min="11013" max="11013" width="10.42578125" style="1075" customWidth="1"/>
    <col min="11014" max="11014" width="10.5703125" style="1075" customWidth="1"/>
    <col min="11015" max="11015" width="10.42578125" style="1075" customWidth="1"/>
    <col min="11016" max="11016" width="10.140625" style="1075" customWidth="1"/>
    <col min="11017" max="11017" width="11" style="1075" customWidth="1"/>
    <col min="11018" max="11018" width="10.85546875" style="1075" customWidth="1"/>
    <col min="11019" max="11264" width="10.28515625" style="1075"/>
    <col min="11265" max="11265" width="5.28515625" style="1075" customWidth="1"/>
    <col min="11266" max="11266" width="30.5703125" style="1075" customWidth="1"/>
    <col min="11267" max="11267" width="10.7109375" style="1075" customWidth="1"/>
    <col min="11268" max="11268" width="10" style="1075" customWidth="1"/>
    <col min="11269" max="11269" width="10.42578125" style="1075" customWidth="1"/>
    <col min="11270" max="11270" width="10.5703125" style="1075" customWidth="1"/>
    <col min="11271" max="11271" width="10.42578125" style="1075" customWidth="1"/>
    <col min="11272" max="11272" width="10.140625" style="1075" customWidth="1"/>
    <col min="11273" max="11273" width="11" style="1075" customWidth="1"/>
    <col min="11274" max="11274" width="10.85546875" style="1075" customWidth="1"/>
    <col min="11275" max="11520" width="10.28515625" style="1075"/>
    <col min="11521" max="11521" width="5.28515625" style="1075" customWidth="1"/>
    <col min="11522" max="11522" width="30.5703125" style="1075" customWidth="1"/>
    <col min="11523" max="11523" width="10.7109375" style="1075" customWidth="1"/>
    <col min="11524" max="11524" width="10" style="1075" customWidth="1"/>
    <col min="11525" max="11525" width="10.42578125" style="1075" customWidth="1"/>
    <col min="11526" max="11526" width="10.5703125" style="1075" customWidth="1"/>
    <col min="11527" max="11527" width="10.42578125" style="1075" customWidth="1"/>
    <col min="11528" max="11528" width="10.140625" style="1075" customWidth="1"/>
    <col min="11529" max="11529" width="11" style="1075" customWidth="1"/>
    <col min="11530" max="11530" width="10.85546875" style="1075" customWidth="1"/>
    <col min="11531" max="11776" width="10.28515625" style="1075"/>
    <col min="11777" max="11777" width="5.28515625" style="1075" customWidth="1"/>
    <col min="11778" max="11778" width="30.5703125" style="1075" customWidth="1"/>
    <col min="11779" max="11779" width="10.7109375" style="1075" customWidth="1"/>
    <col min="11780" max="11780" width="10" style="1075" customWidth="1"/>
    <col min="11781" max="11781" width="10.42578125" style="1075" customWidth="1"/>
    <col min="11782" max="11782" width="10.5703125" style="1075" customWidth="1"/>
    <col min="11783" max="11783" width="10.42578125" style="1075" customWidth="1"/>
    <col min="11784" max="11784" width="10.140625" style="1075" customWidth="1"/>
    <col min="11785" max="11785" width="11" style="1075" customWidth="1"/>
    <col min="11786" max="11786" width="10.85546875" style="1075" customWidth="1"/>
    <col min="11787" max="12032" width="10.28515625" style="1075"/>
    <col min="12033" max="12033" width="5.28515625" style="1075" customWidth="1"/>
    <col min="12034" max="12034" width="30.5703125" style="1075" customWidth="1"/>
    <col min="12035" max="12035" width="10.7109375" style="1075" customWidth="1"/>
    <col min="12036" max="12036" width="10" style="1075" customWidth="1"/>
    <col min="12037" max="12037" width="10.42578125" style="1075" customWidth="1"/>
    <col min="12038" max="12038" width="10.5703125" style="1075" customWidth="1"/>
    <col min="12039" max="12039" width="10.42578125" style="1075" customWidth="1"/>
    <col min="12040" max="12040" width="10.140625" style="1075" customWidth="1"/>
    <col min="12041" max="12041" width="11" style="1075" customWidth="1"/>
    <col min="12042" max="12042" width="10.85546875" style="1075" customWidth="1"/>
    <col min="12043" max="12288" width="10.28515625" style="1075"/>
    <col min="12289" max="12289" width="5.28515625" style="1075" customWidth="1"/>
    <col min="12290" max="12290" width="30.5703125" style="1075" customWidth="1"/>
    <col min="12291" max="12291" width="10.7109375" style="1075" customWidth="1"/>
    <col min="12292" max="12292" width="10" style="1075" customWidth="1"/>
    <col min="12293" max="12293" width="10.42578125" style="1075" customWidth="1"/>
    <col min="12294" max="12294" width="10.5703125" style="1075" customWidth="1"/>
    <col min="12295" max="12295" width="10.42578125" style="1075" customWidth="1"/>
    <col min="12296" max="12296" width="10.140625" style="1075" customWidth="1"/>
    <col min="12297" max="12297" width="11" style="1075" customWidth="1"/>
    <col min="12298" max="12298" width="10.85546875" style="1075" customWidth="1"/>
    <col min="12299" max="12544" width="10.28515625" style="1075"/>
    <col min="12545" max="12545" width="5.28515625" style="1075" customWidth="1"/>
    <col min="12546" max="12546" width="30.5703125" style="1075" customWidth="1"/>
    <col min="12547" max="12547" width="10.7109375" style="1075" customWidth="1"/>
    <col min="12548" max="12548" width="10" style="1075" customWidth="1"/>
    <col min="12549" max="12549" width="10.42578125" style="1075" customWidth="1"/>
    <col min="12550" max="12550" width="10.5703125" style="1075" customWidth="1"/>
    <col min="12551" max="12551" width="10.42578125" style="1075" customWidth="1"/>
    <col min="12552" max="12552" width="10.140625" style="1075" customWidth="1"/>
    <col min="12553" max="12553" width="11" style="1075" customWidth="1"/>
    <col min="12554" max="12554" width="10.85546875" style="1075" customWidth="1"/>
    <col min="12555" max="12800" width="10.28515625" style="1075"/>
    <col min="12801" max="12801" width="5.28515625" style="1075" customWidth="1"/>
    <col min="12802" max="12802" width="30.5703125" style="1075" customWidth="1"/>
    <col min="12803" max="12803" width="10.7109375" style="1075" customWidth="1"/>
    <col min="12804" max="12804" width="10" style="1075" customWidth="1"/>
    <col min="12805" max="12805" width="10.42578125" style="1075" customWidth="1"/>
    <col min="12806" max="12806" width="10.5703125" style="1075" customWidth="1"/>
    <col min="12807" max="12807" width="10.42578125" style="1075" customWidth="1"/>
    <col min="12808" max="12808" width="10.140625" style="1075" customWidth="1"/>
    <col min="12809" max="12809" width="11" style="1075" customWidth="1"/>
    <col min="12810" max="12810" width="10.85546875" style="1075" customWidth="1"/>
    <col min="12811" max="13056" width="10.28515625" style="1075"/>
    <col min="13057" max="13057" width="5.28515625" style="1075" customWidth="1"/>
    <col min="13058" max="13058" width="30.5703125" style="1075" customWidth="1"/>
    <col min="13059" max="13059" width="10.7109375" style="1075" customWidth="1"/>
    <col min="13060" max="13060" width="10" style="1075" customWidth="1"/>
    <col min="13061" max="13061" width="10.42578125" style="1075" customWidth="1"/>
    <col min="13062" max="13062" width="10.5703125" style="1075" customWidth="1"/>
    <col min="13063" max="13063" width="10.42578125" style="1075" customWidth="1"/>
    <col min="13064" max="13064" width="10.140625" style="1075" customWidth="1"/>
    <col min="13065" max="13065" width="11" style="1075" customWidth="1"/>
    <col min="13066" max="13066" width="10.85546875" style="1075" customWidth="1"/>
    <col min="13067" max="13312" width="10.28515625" style="1075"/>
    <col min="13313" max="13313" width="5.28515625" style="1075" customWidth="1"/>
    <col min="13314" max="13314" width="30.5703125" style="1075" customWidth="1"/>
    <col min="13315" max="13315" width="10.7109375" style="1075" customWidth="1"/>
    <col min="13316" max="13316" width="10" style="1075" customWidth="1"/>
    <col min="13317" max="13317" width="10.42578125" style="1075" customWidth="1"/>
    <col min="13318" max="13318" width="10.5703125" style="1075" customWidth="1"/>
    <col min="13319" max="13319" width="10.42578125" style="1075" customWidth="1"/>
    <col min="13320" max="13320" width="10.140625" style="1075" customWidth="1"/>
    <col min="13321" max="13321" width="11" style="1075" customWidth="1"/>
    <col min="13322" max="13322" width="10.85546875" style="1075" customWidth="1"/>
    <col min="13323" max="13568" width="10.28515625" style="1075"/>
    <col min="13569" max="13569" width="5.28515625" style="1075" customWidth="1"/>
    <col min="13570" max="13570" width="30.5703125" style="1075" customWidth="1"/>
    <col min="13571" max="13571" width="10.7109375" style="1075" customWidth="1"/>
    <col min="13572" max="13572" width="10" style="1075" customWidth="1"/>
    <col min="13573" max="13573" width="10.42578125" style="1075" customWidth="1"/>
    <col min="13574" max="13574" width="10.5703125" style="1075" customWidth="1"/>
    <col min="13575" max="13575" width="10.42578125" style="1075" customWidth="1"/>
    <col min="13576" max="13576" width="10.140625" style="1075" customWidth="1"/>
    <col min="13577" max="13577" width="11" style="1075" customWidth="1"/>
    <col min="13578" max="13578" width="10.85546875" style="1075" customWidth="1"/>
    <col min="13579" max="13824" width="10.28515625" style="1075"/>
    <col min="13825" max="13825" width="5.28515625" style="1075" customWidth="1"/>
    <col min="13826" max="13826" width="30.5703125" style="1075" customWidth="1"/>
    <col min="13827" max="13827" width="10.7109375" style="1075" customWidth="1"/>
    <col min="13828" max="13828" width="10" style="1075" customWidth="1"/>
    <col min="13829" max="13829" width="10.42578125" style="1075" customWidth="1"/>
    <col min="13830" max="13830" width="10.5703125" style="1075" customWidth="1"/>
    <col min="13831" max="13831" width="10.42578125" style="1075" customWidth="1"/>
    <col min="13832" max="13832" width="10.140625" style="1075" customWidth="1"/>
    <col min="13833" max="13833" width="11" style="1075" customWidth="1"/>
    <col min="13834" max="13834" width="10.85546875" style="1075" customWidth="1"/>
    <col min="13835" max="14080" width="10.28515625" style="1075"/>
    <col min="14081" max="14081" width="5.28515625" style="1075" customWidth="1"/>
    <col min="14082" max="14082" width="30.5703125" style="1075" customWidth="1"/>
    <col min="14083" max="14083" width="10.7109375" style="1075" customWidth="1"/>
    <col min="14084" max="14084" width="10" style="1075" customWidth="1"/>
    <col min="14085" max="14085" width="10.42578125" style="1075" customWidth="1"/>
    <col min="14086" max="14086" width="10.5703125" style="1075" customWidth="1"/>
    <col min="14087" max="14087" width="10.42578125" style="1075" customWidth="1"/>
    <col min="14088" max="14088" width="10.140625" style="1075" customWidth="1"/>
    <col min="14089" max="14089" width="11" style="1075" customWidth="1"/>
    <col min="14090" max="14090" width="10.85546875" style="1075" customWidth="1"/>
    <col min="14091" max="14336" width="10.28515625" style="1075"/>
    <col min="14337" max="14337" width="5.28515625" style="1075" customWidth="1"/>
    <col min="14338" max="14338" width="30.5703125" style="1075" customWidth="1"/>
    <col min="14339" max="14339" width="10.7109375" style="1075" customWidth="1"/>
    <col min="14340" max="14340" width="10" style="1075" customWidth="1"/>
    <col min="14341" max="14341" width="10.42578125" style="1075" customWidth="1"/>
    <col min="14342" max="14342" width="10.5703125" style="1075" customWidth="1"/>
    <col min="14343" max="14343" width="10.42578125" style="1075" customWidth="1"/>
    <col min="14344" max="14344" width="10.140625" style="1075" customWidth="1"/>
    <col min="14345" max="14345" width="11" style="1075" customWidth="1"/>
    <col min="14346" max="14346" width="10.85546875" style="1075" customWidth="1"/>
    <col min="14347" max="14592" width="10.28515625" style="1075"/>
    <col min="14593" max="14593" width="5.28515625" style="1075" customWidth="1"/>
    <col min="14594" max="14594" width="30.5703125" style="1075" customWidth="1"/>
    <col min="14595" max="14595" width="10.7109375" style="1075" customWidth="1"/>
    <col min="14596" max="14596" width="10" style="1075" customWidth="1"/>
    <col min="14597" max="14597" width="10.42578125" style="1075" customWidth="1"/>
    <col min="14598" max="14598" width="10.5703125" style="1075" customWidth="1"/>
    <col min="14599" max="14599" width="10.42578125" style="1075" customWidth="1"/>
    <col min="14600" max="14600" width="10.140625" style="1075" customWidth="1"/>
    <col min="14601" max="14601" width="11" style="1075" customWidth="1"/>
    <col min="14602" max="14602" width="10.85546875" style="1075" customWidth="1"/>
    <col min="14603" max="14848" width="10.28515625" style="1075"/>
    <col min="14849" max="14849" width="5.28515625" style="1075" customWidth="1"/>
    <col min="14850" max="14850" width="30.5703125" style="1075" customWidth="1"/>
    <col min="14851" max="14851" width="10.7109375" style="1075" customWidth="1"/>
    <col min="14852" max="14852" width="10" style="1075" customWidth="1"/>
    <col min="14853" max="14853" width="10.42578125" style="1075" customWidth="1"/>
    <col min="14854" max="14854" width="10.5703125" style="1075" customWidth="1"/>
    <col min="14855" max="14855" width="10.42578125" style="1075" customWidth="1"/>
    <col min="14856" max="14856" width="10.140625" style="1075" customWidth="1"/>
    <col min="14857" max="14857" width="11" style="1075" customWidth="1"/>
    <col min="14858" max="14858" width="10.85546875" style="1075" customWidth="1"/>
    <col min="14859" max="15104" width="10.28515625" style="1075"/>
    <col min="15105" max="15105" width="5.28515625" style="1075" customWidth="1"/>
    <col min="15106" max="15106" width="30.5703125" style="1075" customWidth="1"/>
    <col min="15107" max="15107" width="10.7109375" style="1075" customWidth="1"/>
    <col min="15108" max="15108" width="10" style="1075" customWidth="1"/>
    <col min="15109" max="15109" width="10.42578125" style="1075" customWidth="1"/>
    <col min="15110" max="15110" width="10.5703125" style="1075" customWidth="1"/>
    <col min="15111" max="15111" width="10.42578125" style="1075" customWidth="1"/>
    <col min="15112" max="15112" width="10.140625" style="1075" customWidth="1"/>
    <col min="15113" max="15113" width="11" style="1075" customWidth="1"/>
    <col min="15114" max="15114" width="10.85546875" style="1075" customWidth="1"/>
    <col min="15115" max="15360" width="10.28515625" style="1075"/>
    <col min="15361" max="15361" width="5.28515625" style="1075" customWidth="1"/>
    <col min="15362" max="15362" width="30.5703125" style="1075" customWidth="1"/>
    <col min="15363" max="15363" width="10.7109375" style="1075" customWidth="1"/>
    <col min="15364" max="15364" width="10" style="1075" customWidth="1"/>
    <col min="15365" max="15365" width="10.42578125" style="1075" customWidth="1"/>
    <col min="15366" max="15366" width="10.5703125" style="1075" customWidth="1"/>
    <col min="15367" max="15367" width="10.42578125" style="1075" customWidth="1"/>
    <col min="15368" max="15368" width="10.140625" style="1075" customWidth="1"/>
    <col min="15369" max="15369" width="11" style="1075" customWidth="1"/>
    <col min="15370" max="15370" width="10.85546875" style="1075" customWidth="1"/>
    <col min="15371" max="15616" width="10.28515625" style="1075"/>
    <col min="15617" max="15617" width="5.28515625" style="1075" customWidth="1"/>
    <col min="15618" max="15618" width="30.5703125" style="1075" customWidth="1"/>
    <col min="15619" max="15619" width="10.7109375" style="1075" customWidth="1"/>
    <col min="15620" max="15620" width="10" style="1075" customWidth="1"/>
    <col min="15621" max="15621" width="10.42578125" style="1075" customWidth="1"/>
    <col min="15622" max="15622" width="10.5703125" style="1075" customWidth="1"/>
    <col min="15623" max="15623" width="10.42578125" style="1075" customWidth="1"/>
    <col min="15624" max="15624" width="10.140625" style="1075" customWidth="1"/>
    <col min="15625" max="15625" width="11" style="1075" customWidth="1"/>
    <col min="15626" max="15626" width="10.85546875" style="1075" customWidth="1"/>
    <col min="15627" max="15872" width="10.28515625" style="1075"/>
    <col min="15873" max="15873" width="5.28515625" style="1075" customWidth="1"/>
    <col min="15874" max="15874" width="30.5703125" style="1075" customWidth="1"/>
    <col min="15875" max="15875" width="10.7109375" style="1075" customWidth="1"/>
    <col min="15876" max="15876" width="10" style="1075" customWidth="1"/>
    <col min="15877" max="15877" width="10.42578125" style="1075" customWidth="1"/>
    <col min="15878" max="15878" width="10.5703125" style="1075" customWidth="1"/>
    <col min="15879" max="15879" width="10.42578125" style="1075" customWidth="1"/>
    <col min="15880" max="15880" width="10.140625" style="1075" customWidth="1"/>
    <col min="15881" max="15881" width="11" style="1075" customWidth="1"/>
    <col min="15882" max="15882" width="10.85546875" style="1075" customWidth="1"/>
    <col min="15883" max="16128" width="10.28515625" style="1075"/>
    <col min="16129" max="16129" width="5.28515625" style="1075" customWidth="1"/>
    <col min="16130" max="16130" width="30.5703125" style="1075" customWidth="1"/>
    <col min="16131" max="16131" width="10.7109375" style="1075" customWidth="1"/>
    <col min="16132" max="16132" width="10" style="1075" customWidth="1"/>
    <col min="16133" max="16133" width="10.42578125" style="1075" customWidth="1"/>
    <col min="16134" max="16134" width="10.5703125" style="1075" customWidth="1"/>
    <col min="16135" max="16135" width="10.42578125" style="1075" customWidth="1"/>
    <col min="16136" max="16136" width="10.140625" style="1075" customWidth="1"/>
    <col min="16137" max="16137" width="11" style="1075" customWidth="1"/>
    <col min="16138" max="16138" width="10.85546875" style="1075" customWidth="1"/>
    <col min="16139" max="16384" width="10.28515625" style="1075"/>
  </cols>
  <sheetData>
    <row r="1" spans="1:10" ht="15" customHeight="1">
      <c r="F1" s="1076"/>
      <c r="G1" s="1656" t="s">
        <v>1241</v>
      </c>
      <c r="H1" s="1656"/>
    </row>
    <row r="2" spans="1:10">
      <c r="F2" s="1015"/>
      <c r="G2" s="1078" t="s">
        <v>1314</v>
      </c>
      <c r="H2" s="1078"/>
      <c r="I2" s="1079"/>
      <c r="J2" s="1079"/>
    </row>
    <row r="3" spans="1:10">
      <c r="F3" s="1015"/>
      <c r="G3" s="1657" t="s">
        <v>13</v>
      </c>
      <c r="H3" s="1657"/>
      <c r="I3" s="1657"/>
      <c r="J3" s="1657"/>
    </row>
    <row r="4" spans="1:10">
      <c r="F4" s="1015"/>
      <c r="G4" s="1657" t="s">
        <v>1305</v>
      </c>
      <c r="H4" s="1657"/>
    </row>
    <row r="5" spans="1:10" ht="18.75">
      <c r="A5" s="1422" t="s">
        <v>1242</v>
      </c>
      <c r="B5" s="1422"/>
      <c r="C5" s="1422"/>
      <c r="D5" s="1422"/>
      <c r="E5" s="1422"/>
      <c r="F5" s="1422"/>
      <c r="G5" s="1422"/>
      <c r="H5" s="1422"/>
      <c r="I5" s="1422"/>
      <c r="J5" s="1422"/>
    </row>
    <row r="6" spans="1:10" ht="18.75">
      <c r="A6" s="1641" t="s">
        <v>251</v>
      </c>
      <c r="B6" s="1641"/>
      <c r="C6" s="1641"/>
      <c r="D6" s="1641"/>
      <c r="E6" s="1641"/>
      <c r="F6" s="1641"/>
      <c r="G6" s="1641"/>
      <c r="H6" s="1641"/>
      <c r="I6" s="1641"/>
      <c r="J6" s="1641"/>
    </row>
    <row r="7" spans="1:10" ht="21.75" customHeight="1">
      <c r="A7" s="1121"/>
      <c r="B7" s="1642"/>
      <c r="C7" s="1642"/>
      <c r="D7" s="1642"/>
      <c r="E7" s="1642"/>
      <c r="F7" s="1642"/>
      <c r="G7" s="1642"/>
      <c r="H7" s="1642"/>
      <c r="I7" s="1642"/>
    </row>
    <row r="8" spans="1:10" ht="15" customHeight="1">
      <c r="A8" s="1121"/>
      <c r="B8" s="1655" t="s">
        <v>5</v>
      </c>
      <c r="C8" s="1655"/>
      <c r="D8" s="1655"/>
      <c r="E8" s="1655"/>
      <c r="F8" s="1655"/>
      <c r="G8" s="1655"/>
      <c r="H8" s="1655"/>
      <c r="I8" s="1655"/>
      <c r="J8" s="1655"/>
    </row>
    <row r="9" spans="1:10">
      <c r="A9" s="676" t="s">
        <v>159</v>
      </c>
      <c r="B9" s="1425" t="s">
        <v>755</v>
      </c>
      <c r="C9" s="1425"/>
      <c r="D9" s="1425"/>
      <c r="E9" s="1425"/>
      <c r="F9" s="1425"/>
      <c r="G9" s="1425"/>
      <c r="H9" s="1425"/>
    </row>
    <row r="10" spans="1:10" ht="4.5" customHeight="1">
      <c r="A10" s="676"/>
      <c r="B10" s="580"/>
      <c r="C10" s="580"/>
      <c r="D10" s="580"/>
      <c r="E10" s="580"/>
      <c r="F10" s="580"/>
      <c r="G10" s="580"/>
      <c r="H10" s="580"/>
    </row>
    <row r="11" spans="1:10">
      <c r="A11" s="1446" t="s">
        <v>11</v>
      </c>
      <c r="B11" s="1446" t="s">
        <v>1084</v>
      </c>
      <c r="C11" s="1446" t="s">
        <v>1243</v>
      </c>
      <c r="D11" s="1446"/>
      <c r="E11" s="1446"/>
      <c r="F11" s="1446" t="s">
        <v>248</v>
      </c>
      <c r="G11" s="1446"/>
      <c r="H11" s="1446"/>
      <c r="I11" s="1446" t="s">
        <v>1244</v>
      </c>
      <c r="J11" s="1446"/>
    </row>
    <row r="12" spans="1:10" ht="9" customHeight="1">
      <c r="A12" s="1446"/>
      <c r="B12" s="1446"/>
      <c r="C12" s="1446"/>
      <c r="D12" s="1446"/>
      <c r="E12" s="1446"/>
      <c r="F12" s="1446"/>
      <c r="G12" s="1446"/>
      <c r="H12" s="1446"/>
      <c r="I12" s="1446"/>
      <c r="J12" s="1446"/>
    </row>
    <row r="13" spans="1:10" ht="13.5" customHeight="1">
      <c r="A13" s="963" t="s">
        <v>1</v>
      </c>
      <c r="B13" s="963" t="s">
        <v>2</v>
      </c>
      <c r="C13" s="963" t="s">
        <v>4</v>
      </c>
      <c r="D13" s="963" t="s">
        <v>8</v>
      </c>
      <c r="E13" s="963" t="s">
        <v>291</v>
      </c>
      <c r="F13" s="963" t="s">
        <v>292</v>
      </c>
      <c r="G13" s="963" t="s">
        <v>339</v>
      </c>
      <c r="H13" s="963" t="s">
        <v>340</v>
      </c>
      <c r="I13" s="963" t="s">
        <v>477</v>
      </c>
      <c r="J13" s="963" t="s">
        <v>483</v>
      </c>
    </row>
    <row r="14" spans="1:10" ht="42" customHeight="1">
      <c r="A14" s="582" t="s">
        <v>161</v>
      </c>
      <c r="B14" s="1122" t="s">
        <v>1245</v>
      </c>
      <c r="C14" s="1069" t="s">
        <v>1246</v>
      </c>
      <c r="D14" s="1069" t="s">
        <v>1247</v>
      </c>
      <c r="E14" s="1069" t="s">
        <v>1248</v>
      </c>
      <c r="F14" s="1069" t="s">
        <v>1246</v>
      </c>
      <c r="G14" s="1069" t="s">
        <v>1247</v>
      </c>
      <c r="H14" s="1069" t="s">
        <v>1248</v>
      </c>
      <c r="I14" s="1069" t="s">
        <v>1249</v>
      </c>
      <c r="J14" s="1069" t="s">
        <v>1250</v>
      </c>
    </row>
    <row r="15" spans="1:10" ht="18.75" customHeight="1">
      <c r="A15" s="582" t="s">
        <v>1</v>
      </c>
      <c r="B15" s="1651" t="s">
        <v>1251</v>
      </c>
      <c r="C15" s="1359"/>
      <c r="D15" s="1359"/>
      <c r="E15" s="1359"/>
      <c r="F15" s="1359"/>
      <c r="G15" s="1359"/>
      <c r="H15" s="1359"/>
      <c r="I15" s="1359"/>
      <c r="J15" s="1359"/>
    </row>
    <row r="16" spans="1:10" ht="15" customHeight="1">
      <c r="A16" s="1650"/>
      <c r="B16" s="1123" t="s">
        <v>1252</v>
      </c>
      <c r="C16" s="1124"/>
      <c r="D16" s="1124"/>
      <c r="E16" s="1124"/>
      <c r="F16" s="1124"/>
      <c r="G16" s="1125"/>
      <c r="H16" s="1125"/>
      <c r="I16" s="1125">
        <f t="shared" ref="I16:J26" si="0">F16-C16</f>
        <v>0</v>
      </c>
      <c r="J16" s="1125">
        <f t="shared" si="0"/>
        <v>0</v>
      </c>
    </row>
    <row r="17" spans="1:10" ht="15" customHeight="1">
      <c r="A17" s="1654"/>
      <c r="B17" s="1123" t="s">
        <v>1253</v>
      </c>
      <c r="C17" s="1124"/>
      <c r="D17" s="1124"/>
      <c r="E17" s="1124"/>
      <c r="F17" s="1124"/>
      <c r="G17" s="1125"/>
      <c r="H17" s="1125"/>
      <c r="I17" s="1125">
        <f t="shared" si="0"/>
        <v>0</v>
      </c>
      <c r="J17" s="1125">
        <f t="shared" si="0"/>
        <v>0</v>
      </c>
    </row>
    <row r="18" spans="1:10" ht="15" customHeight="1">
      <c r="A18" s="1654"/>
      <c r="B18" s="1123" t="s">
        <v>1254</v>
      </c>
      <c r="C18" s="1124"/>
      <c r="D18" s="1124"/>
      <c r="E18" s="1124"/>
      <c r="F18" s="1124"/>
      <c r="G18" s="1125"/>
      <c r="H18" s="1125"/>
      <c r="I18" s="1125">
        <f t="shared" si="0"/>
        <v>0</v>
      </c>
      <c r="J18" s="1125">
        <f t="shared" si="0"/>
        <v>0</v>
      </c>
    </row>
    <row r="19" spans="1:10" ht="15" customHeight="1">
      <c r="A19" s="1654"/>
      <c r="B19" s="1123" t="s">
        <v>1255</v>
      </c>
      <c r="C19" s="1124"/>
      <c r="D19" s="1124"/>
      <c r="E19" s="1124"/>
      <c r="F19" s="1124"/>
      <c r="G19" s="1125"/>
      <c r="H19" s="1125"/>
      <c r="I19" s="1125">
        <f t="shared" si="0"/>
        <v>0</v>
      </c>
      <c r="J19" s="1125">
        <f t="shared" si="0"/>
        <v>0</v>
      </c>
    </row>
    <row r="20" spans="1:10" ht="15" customHeight="1">
      <c r="A20" s="1654"/>
      <c r="B20" s="1123" t="s">
        <v>1256</v>
      </c>
      <c r="C20" s="1124"/>
      <c r="D20" s="1124"/>
      <c r="E20" s="1124"/>
      <c r="F20" s="1124"/>
      <c r="G20" s="1125"/>
      <c r="H20" s="1125"/>
      <c r="I20" s="1125">
        <f t="shared" si="0"/>
        <v>0</v>
      </c>
      <c r="J20" s="1125">
        <f t="shared" si="0"/>
        <v>0</v>
      </c>
    </row>
    <row r="21" spans="1:10" ht="15" customHeight="1">
      <c r="A21" s="1654"/>
      <c r="B21" s="1123" t="s">
        <v>1257</v>
      </c>
      <c r="C21" s="1124"/>
      <c r="D21" s="1124"/>
      <c r="E21" s="1124"/>
      <c r="F21" s="1124"/>
      <c r="G21" s="1125"/>
      <c r="H21" s="1125"/>
      <c r="I21" s="1125">
        <f t="shared" si="0"/>
        <v>0</v>
      </c>
      <c r="J21" s="1125">
        <f t="shared" si="0"/>
        <v>0</v>
      </c>
    </row>
    <row r="22" spans="1:10" ht="15" customHeight="1">
      <c r="A22" s="1654"/>
      <c r="B22" s="1123" t="s">
        <v>1258</v>
      </c>
      <c r="C22" s="1124"/>
      <c r="D22" s="1124"/>
      <c r="E22" s="1124"/>
      <c r="F22" s="1124"/>
      <c r="G22" s="1125"/>
      <c r="H22" s="1125"/>
      <c r="I22" s="1125">
        <f t="shared" si="0"/>
        <v>0</v>
      </c>
      <c r="J22" s="1125">
        <f t="shared" si="0"/>
        <v>0</v>
      </c>
    </row>
    <row r="23" spans="1:10" ht="15" customHeight="1">
      <c r="A23" s="1654"/>
      <c r="B23" s="1123" t="s">
        <v>1259</v>
      </c>
      <c r="C23" s="1124"/>
      <c r="D23" s="1124"/>
      <c r="E23" s="1124"/>
      <c r="F23" s="1124"/>
      <c r="G23" s="1125"/>
      <c r="H23" s="1125"/>
      <c r="I23" s="1125">
        <f t="shared" si="0"/>
        <v>0</v>
      </c>
      <c r="J23" s="1125">
        <f t="shared" si="0"/>
        <v>0</v>
      </c>
    </row>
    <row r="24" spans="1:10" ht="15" customHeight="1">
      <c r="A24" s="1654"/>
      <c r="B24" s="1123" t="s">
        <v>1260</v>
      </c>
      <c r="C24" s="1124"/>
      <c r="D24" s="1124"/>
      <c r="E24" s="1124"/>
      <c r="F24" s="1124"/>
      <c r="G24" s="1125"/>
      <c r="H24" s="1125"/>
      <c r="I24" s="1125">
        <f t="shared" si="0"/>
        <v>0</v>
      </c>
      <c r="J24" s="1125">
        <f t="shared" si="0"/>
        <v>0</v>
      </c>
    </row>
    <row r="25" spans="1:10">
      <c r="A25" s="1654"/>
      <c r="B25" s="1123" t="s">
        <v>26</v>
      </c>
      <c r="C25" s="1124"/>
      <c r="D25" s="1124"/>
      <c r="E25" s="1124"/>
      <c r="F25" s="1124"/>
      <c r="G25" s="1125"/>
      <c r="H25" s="1125"/>
      <c r="I25" s="1125">
        <f t="shared" si="0"/>
        <v>0</v>
      </c>
      <c r="J25" s="1125">
        <f t="shared" si="0"/>
        <v>0</v>
      </c>
    </row>
    <row r="26" spans="1:10" ht="15.75" customHeight="1">
      <c r="A26" s="1654"/>
      <c r="B26" s="1126" t="s">
        <v>27</v>
      </c>
      <c r="C26" s="1127">
        <f>SUM(C16:C25)</f>
        <v>0</v>
      </c>
      <c r="D26" s="1127">
        <f>SUM(D16:D25)</f>
        <v>0</v>
      </c>
      <c r="E26" s="1127"/>
      <c r="F26" s="1127">
        <f>SUM(F16:F25)</f>
        <v>0</v>
      </c>
      <c r="G26" s="1127">
        <f>SUM(G16:G25)</f>
        <v>0</v>
      </c>
      <c r="H26" s="1127"/>
      <c r="I26" s="1128">
        <f t="shared" si="0"/>
        <v>0</v>
      </c>
      <c r="J26" s="1128">
        <f t="shared" si="0"/>
        <v>0</v>
      </c>
    </row>
    <row r="27" spans="1:10" ht="15" customHeight="1">
      <c r="A27" s="1654"/>
      <c r="B27" s="1129" t="s">
        <v>1261</v>
      </c>
      <c r="C27" s="1652"/>
      <c r="D27" s="1652"/>
      <c r="E27" s="1652"/>
      <c r="F27" s="1652"/>
      <c r="G27" s="1652"/>
      <c r="H27" s="1652"/>
      <c r="I27" s="1653">
        <f>F27-C27</f>
        <v>0</v>
      </c>
      <c r="J27" s="1653"/>
    </row>
    <row r="28" spans="1:10" ht="13.5" customHeight="1">
      <c r="A28" s="1654"/>
      <c r="B28" s="1130" t="s">
        <v>1262</v>
      </c>
      <c r="C28" s="1652" t="e">
        <f>D26/C27</f>
        <v>#DIV/0!</v>
      </c>
      <c r="D28" s="1652"/>
      <c r="E28" s="1652"/>
      <c r="F28" s="1652" t="e">
        <f>G26/F27</f>
        <v>#DIV/0!</v>
      </c>
      <c r="G28" s="1652"/>
      <c r="H28" s="1652"/>
      <c r="I28" s="1653" t="e">
        <f>F28-C28</f>
        <v>#DIV/0!</v>
      </c>
      <c r="J28" s="1653"/>
    </row>
    <row r="29" spans="1:10" ht="21" customHeight="1">
      <c r="A29" s="1111" t="s">
        <v>2</v>
      </c>
      <c r="B29" s="1651" t="s">
        <v>1263</v>
      </c>
      <c r="C29" s="1359"/>
      <c r="D29" s="1359"/>
      <c r="E29" s="1359"/>
      <c r="F29" s="1359"/>
      <c r="G29" s="1359"/>
      <c r="H29" s="1359"/>
      <c r="I29" s="1359"/>
      <c r="J29" s="1359"/>
    </row>
    <row r="30" spans="1:10" ht="15" customHeight="1">
      <c r="A30" s="1650"/>
      <c r="B30" s="1123" t="s">
        <v>1252</v>
      </c>
      <c r="C30" s="1124"/>
      <c r="D30" s="1124"/>
      <c r="E30" s="1124"/>
      <c r="F30" s="1124"/>
      <c r="G30" s="1125"/>
      <c r="H30" s="1125"/>
      <c r="I30" s="1125">
        <f t="shared" ref="I30:J40" si="1">F30-C30</f>
        <v>0</v>
      </c>
      <c r="J30" s="1125">
        <f t="shared" si="1"/>
        <v>0</v>
      </c>
    </row>
    <row r="31" spans="1:10" ht="15" customHeight="1">
      <c r="A31" s="1650"/>
      <c r="B31" s="1123" t="s">
        <v>1253</v>
      </c>
      <c r="C31" s="1124"/>
      <c r="D31" s="1124"/>
      <c r="E31" s="1124"/>
      <c r="F31" s="1124"/>
      <c r="G31" s="1125"/>
      <c r="H31" s="1125"/>
      <c r="I31" s="1125">
        <f t="shared" si="1"/>
        <v>0</v>
      </c>
      <c r="J31" s="1125">
        <f t="shared" si="1"/>
        <v>0</v>
      </c>
    </row>
    <row r="32" spans="1:10" ht="15" customHeight="1">
      <c r="A32" s="1650"/>
      <c r="B32" s="1123" t="s">
        <v>1254</v>
      </c>
      <c r="C32" s="1124"/>
      <c r="D32" s="1124"/>
      <c r="E32" s="1124"/>
      <c r="F32" s="1124"/>
      <c r="G32" s="1125"/>
      <c r="H32" s="1125"/>
      <c r="I32" s="1125">
        <f t="shared" si="1"/>
        <v>0</v>
      </c>
      <c r="J32" s="1125">
        <f t="shared" si="1"/>
        <v>0</v>
      </c>
    </row>
    <row r="33" spans="1:10" ht="15" customHeight="1">
      <c r="A33" s="1650"/>
      <c r="B33" s="1123" t="s">
        <v>1255</v>
      </c>
      <c r="C33" s="1124"/>
      <c r="D33" s="1124"/>
      <c r="E33" s="1124"/>
      <c r="F33" s="1124"/>
      <c r="G33" s="1125"/>
      <c r="H33" s="1125"/>
      <c r="I33" s="1125">
        <f t="shared" si="1"/>
        <v>0</v>
      </c>
      <c r="J33" s="1125">
        <f t="shared" si="1"/>
        <v>0</v>
      </c>
    </row>
    <row r="34" spans="1:10" ht="15" customHeight="1">
      <c r="A34" s="1650"/>
      <c r="B34" s="1123" t="s">
        <v>1256</v>
      </c>
      <c r="C34" s="1124"/>
      <c r="D34" s="1124"/>
      <c r="E34" s="1124"/>
      <c r="F34" s="1124"/>
      <c r="G34" s="1125"/>
      <c r="H34" s="1125"/>
      <c r="I34" s="1125">
        <f t="shared" si="1"/>
        <v>0</v>
      </c>
      <c r="J34" s="1125">
        <f t="shared" si="1"/>
        <v>0</v>
      </c>
    </row>
    <row r="35" spans="1:10" ht="15" customHeight="1">
      <c r="A35" s="1650"/>
      <c r="B35" s="1123" t="s">
        <v>1257</v>
      </c>
      <c r="C35" s="1124"/>
      <c r="D35" s="1124"/>
      <c r="E35" s="1124"/>
      <c r="F35" s="1124"/>
      <c r="G35" s="1125"/>
      <c r="H35" s="1125"/>
      <c r="I35" s="1125">
        <f t="shared" si="1"/>
        <v>0</v>
      </c>
      <c r="J35" s="1125">
        <f t="shared" si="1"/>
        <v>0</v>
      </c>
    </row>
    <row r="36" spans="1:10" ht="15" customHeight="1">
      <c r="A36" s="1650"/>
      <c r="B36" s="1123" t="s">
        <v>1258</v>
      </c>
      <c r="C36" s="1124"/>
      <c r="D36" s="1124"/>
      <c r="E36" s="1124"/>
      <c r="F36" s="1124"/>
      <c r="G36" s="1125"/>
      <c r="H36" s="1125"/>
      <c r="I36" s="1125">
        <f t="shared" si="1"/>
        <v>0</v>
      </c>
      <c r="J36" s="1125">
        <f t="shared" si="1"/>
        <v>0</v>
      </c>
    </row>
    <row r="37" spans="1:10" ht="15" customHeight="1">
      <c r="A37" s="1650"/>
      <c r="B37" s="1123" t="s">
        <v>1259</v>
      </c>
      <c r="C37" s="1124"/>
      <c r="D37" s="1124"/>
      <c r="E37" s="1124"/>
      <c r="F37" s="1124"/>
      <c r="G37" s="1125"/>
      <c r="H37" s="1125"/>
      <c r="I37" s="1125">
        <f t="shared" si="1"/>
        <v>0</v>
      </c>
      <c r="J37" s="1125">
        <f t="shared" si="1"/>
        <v>0</v>
      </c>
    </row>
    <row r="38" spans="1:10" ht="15" customHeight="1">
      <c r="A38" s="1650"/>
      <c r="B38" s="1123" t="s">
        <v>1260</v>
      </c>
      <c r="C38" s="1124"/>
      <c r="D38" s="1124"/>
      <c r="E38" s="1124"/>
      <c r="F38" s="1124"/>
      <c r="G38" s="1125"/>
      <c r="H38" s="1125"/>
      <c r="I38" s="1125">
        <f t="shared" si="1"/>
        <v>0</v>
      </c>
      <c r="J38" s="1125">
        <f t="shared" si="1"/>
        <v>0</v>
      </c>
    </row>
    <row r="39" spans="1:10" ht="15" customHeight="1">
      <c r="A39" s="1650"/>
      <c r="B39" s="1123" t="s">
        <v>26</v>
      </c>
      <c r="C39" s="1124"/>
      <c r="D39" s="1124"/>
      <c r="E39" s="1124"/>
      <c r="F39" s="1124"/>
      <c r="G39" s="1125"/>
      <c r="H39" s="1125"/>
      <c r="I39" s="1125">
        <f t="shared" si="1"/>
        <v>0</v>
      </c>
      <c r="J39" s="1125">
        <f t="shared" si="1"/>
        <v>0</v>
      </c>
    </row>
    <row r="40" spans="1:10" ht="17.25" customHeight="1">
      <c r="A40" s="1650"/>
      <c r="B40" s="1126" t="s">
        <v>27</v>
      </c>
      <c r="C40" s="1127">
        <f>SUM(C30:C39)</f>
        <v>0</v>
      </c>
      <c r="D40" s="1127">
        <f>SUM(D30:D39)</f>
        <v>0</v>
      </c>
      <c r="E40" s="1127"/>
      <c r="F40" s="1127">
        <f>SUM(F30:F39)</f>
        <v>0</v>
      </c>
      <c r="G40" s="1127">
        <f>SUM(G30:G39)</f>
        <v>0</v>
      </c>
      <c r="H40" s="1127"/>
      <c r="I40" s="1128">
        <f t="shared" si="1"/>
        <v>0</v>
      </c>
      <c r="J40" s="1128">
        <f t="shared" si="1"/>
        <v>0</v>
      </c>
    </row>
    <row r="41" spans="1:10" ht="16.5" customHeight="1">
      <c r="A41" s="1650"/>
      <c r="B41" s="1129" t="s">
        <v>1261</v>
      </c>
      <c r="C41" s="1652"/>
      <c r="D41" s="1652"/>
      <c r="E41" s="1652"/>
      <c r="F41" s="1652"/>
      <c r="G41" s="1652"/>
      <c r="H41" s="1652"/>
      <c r="I41" s="1653">
        <f>F41-C41</f>
        <v>0</v>
      </c>
      <c r="J41" s="1653"/>
    </row>
    <row r="42" spans="1:10" ht="15" customHeight="1">
      <c r="A42" s="1650"/>
      <c r="B42" s="1130" t="s">
        <v>1262</v>
      </c>
      <c r="C42" s="1652" t="e">
        <f>D40/C41</f>
        <v>#DIV/0!</v>
      </c>
      <c r="D42" s="1652"/>
      <c r="E42" s="1652"/>
      <c r="F42" s="1652" t="e">
        <f>G40/F41</f>
        <v>#DIV/0!</v>
      </c>
      <c r="G42" s="1652"/>
      <c r="H42" s="1652"/>
      <c r="I42" s="1653" t="e">
        <f>F42-C42</f>
        <v>#DIV/0!</v>
      </c>
      <c r="J42" s="1653"/>
    </row>
    <row r="43" spans="1:10" ht="38.25" customHeight="1">
      <c r="A43" s="582" t="s">
        <v>168</v>
      </c>
      <c r="B43" s="1131" t="s">
        <v>1264</v>
      </c>
      <c r="C43" s="690" t="s">
        <v>1265</v>
      </c>
      <c r="D43" s="1132" t="s">
        <v>1266</v>
      </c>
      <c r="E43" s="1132" t="s">
        <v>1267</v>
      </c>
      <c r="F43" s="690" t="s">
        <v>1265</v>
      </c>
      <c r="G43" s="1132" t="s">
        <v>1266</v>
      </c>
      <c r="H43" s="1132" t="s">
        <v>1267</v>
      </c>
      <c r="I43" s="1069" t="s">
        <v>1268</v>
      </c>
      <c r="J43" s="1069" t="s">
        <v>1269</v>
      </c>
    </row>
    <row r="44" spans="1:10" ht="15.75" customHeight="1">
      <c r="A44" s="975" t="s">
        <v>1</v>
      </c>
      <c r="B44" s="1028" t="s">
        <v>1270</v>
      </c>
      <c r="C44" s="1124"/>
      <c r="D44" s="1124"/>
      <c r="E44" s="1124" t="e">
        <f t="shared" ref="E44:E53" si="2">D44/C44</f>
        <v>#DIV/0!</v>
      </c>
      <c r="F44" s="1124"/>
      <c r="G44" s="1125"/>
      <c r="H44" s="1125" t="e">
        <f t="shared" ref="H44:H53" si="3">G44/F44</f>
        <v>#DIV/0!</v>
      </c>
      <c r="I44" s="1125">
        <f t="shared" ref="I44:J53" si="4">F44-C44</f>
        <v>0</v>
      </c>
      <c r="J44" s="1125">
        <f t="shared" si="4"/>
        <v>0</v>
      </c>
    </row>
    <row r="45" spans="1:10" ht="15.75" customHeight="1">
      <c r="A45" s="975" t="s">
        <v>2</v>
      </c>
      <c r="B45" s="1028" t="s">
        <v>1271</v>
      </c>
      <c r="C45" s="1124"/>
      <c r="D45" s="1124"/>
      <c r="E45" s="1124" t="e">
        <f t="shared" si="2"/>
        <v>#DIV/0!</v>
      </c>
      <c r="F45" s="1124"/>
      <c r="G45" s="1125"/>
      <c r="H45" s="1125" t="e">
        <f t="shared" si="3"/>
        <v>#DIV/0!</v>
      </c>
      <c r="I45" s="1125">
        <f t="shared" si="4"/>
        <v>0</v>
      </c>
      <c r="J45" s="1125">
        <f t="shared" si="4"/>
        <v>0</v>
      </c>
    </row>
    <row r="46" spans="1:10" ht="15.75" customHeight="1">
      <c r="A46" s="975" t="s">
        <v>4</v>
      </c>
      <c r="B46" s="1028" t="s">
        <v>1272</v>
      </c>
      <c r="C46" s="1124"/>
      <c r="D46" s="1124"/>
      <c r="E46" s="1124" t="e">
        <f t="shared" si="2"/>
        <v>#DIV/0!</v>
      </c>
      <c r="F46" s="1124"/>
      <c r="G46" s="1125"/>
      <c r="H46" s="1125" t="e">
        <f t="shared" si="3"/>
        <v>#DIV/0!</v>
      </c>
      <c r="I46" s="1125">
        <f t="shared" si="4"/>
        <v>0</v>
      </c>
      <c r="J46" s="1125">
        <f t="shared" si="4"/>
        <v>0</v>
      </c>
    </row>
    <row r="47" spans="1:10" ht="15.75" customHeight="1">
      <c r="A47" s="975" t="s">
        <v>8</v>
      </c>
      <c r="B47" s="1133" t="s">
        <v>1273</v>
      </c>
      <c r="C47" s="1124"/>
      <c r="D47" s="1124"/>
      <c r="E47" s="1124" t="e">
        <f t="shared" si="2"/>
        <v>#DIV/0!</v>
      </c>
      <c r="F47" s="1124"/>
      <c r="G47" s="1125"/>
      <c r="H47" s="1125" t="e">
        <f t="shared" si="3"/>
        <v>#DIV/0!</v>
      </c>
      <c r="I47" s="1125">
        <f t="shared" si="4"/>
        <v>0</v>
      </c>
      <c r="J47" s="1125">
        <f t="shared" si="4"/>
        <v>0</v>
      </c>
    </row>
    <row r="48" spans="1:10" ht="15.75" customHeight="1">
      <c r="A48" s="975" t="s">
        <v>291</v>
      </c>
      <c r="B48" s="1133" t="s">
        <v>1274</v>
      </c>
      <c r="C48" s="1124"/>
      <c r="D48" s="1124"/>
      <c r="E48" s="1124" t="e">
        <f t="shared" si="2"/>
        <v>#DIV/0!</v>
      </c>
      <c r="F48" s="1124"/>
      <c r="G48" s="1125"/>
      <c r="H48" s="1125" t="e">
        <f t="shared" si="3"/>
        <v>#DIV/0!</v>
      </c>
      <c r="I48" s="1125">
        <f t="shared" si="4"/>
        <v>0</v>
      </c>
      <c r="J48" s="1125">
        <f t="shared" si="4"/>
        <v>0</v>
      </c>
    </row>
    <row r="49" spans="1:10" ht="15.75" customHeight="1">
      <c r="A49" s="975" t="s">
        <v>292</v>
      </c>
      <c r="B49" s="1133" t="s">
        <v>1275</v>
      </c>
      <c r="C49" s="1124"/>
      <c r="D49" s="1124"/>
      <c r="E49" s="1124" t="e">
        <f t="shared" si="2"/>
        <v>#DIV/0!</v>
      </c>
      <c r="F49" s="1124"/>
      <c r="G49" s="1125"/>
      <c r="H49" s="1125" t="e">
        <f t="shared" si="3"/>
        <v>#DIV/0!</v>
      </c>
      <c r="I49" s="1125">
        <f t="shared" si="4"/>
        <v>0</v>
      </c>
      <c r="J49" s="1125">
        <f t="shared" si="4"/>
        <v>0</v>
      </c>
    </row>
    <row r="50" spans="1:10" ht="15.75" customHeight="1">
      <c r="A50" s="975" t="s">
        <v>339</v>
      </c>
      <c r="B50" s="1133" t="s">
        <v>1276</v>
      </c>
      <c r="C50" s="1124"/>
      <c r="D50" s="1124"/>
      <c r="E50" s="1124" t="e">
        <f t="shared" si="2"/>
        <v>#DIV/0!</v>
      </c>
      <c r="F50" s="1124"/>
      <c r="G50" s="1125"/>
      <c r="H50" s="1125" t="e">
        <f t="shared" si="3"/>
        <v>#DIV/0!</v>
      </c>
      <c r="I50" s="1125">
        <f t="shared" si="4"/>
        <v>0</v>
      </c>
      <c r="J50" s="1125">
        <f t="shared" si="4"/>
        <v>0</v>
      </c>
    </row>
    <row r="51" spans="1:10" ht="15.75" customHeight="1">
      <c r="A51" s="975" t="s">
        <v>340</v>
      </c>
      <c r="B51" s="1134" t="s">
        <v>1277</v>
      </c>
      <c r="C51" s="1124"/>
      <c r="D51" s="1124"/>
      <c r="E51" s="1124" t="e">
        <f t="shared" si="2"/>
        <v>#DIV/0!</v>
      </c>
      <c r="F51" s="1124"/>
      <c r="G51" s="1125"/>
      <c r="H51" s="1125" t="e">
        <f t="shared" si="3"/>
        <v>#DIV/0!</v>
      </c>
      <c r="I51" s="1125">
        <f t="shared" si="4"/>
        <v>0</v>
      </c>
      <c r="J51" s="1125">
        <f t="shared" si="4"/>
        <v>0</v>
      </c>
    </row>
    <row r="52" spans="1:10">
      <c r="A52" s="975" t="s">
        <v>477</v>
      </c>
      <c r="B52" s="1134" t="s">
        <v>1278</v>
      </c>
      <c r="C52" s="1124"/>
      <c r="D52" s="1124"/>
      <c r="E52" s="1124" t="e">
        <f t="shared" si="2"/>
        <v>#DIV/0!</v>
      </c>
      <c r="F52" s="1124"/>
      <c r="G52" s="1125"/>
      <c r="H52" s="1125" t="e">
        <f t="shared" si="3"/>
        <v>#DIV/0!</v>
      </c>
      <c r="I52" s="1125">
        <f t="shared" si="4"/>
        <v>0</v>
      </c>
      <c r="J52" s="1125">
        <f t="shared" si="4"/>
        <v>0</v>
      </c>
    </row>
    <row r="53" spans="1:10" ht="17.25" customHeight="1">
      <c r="A53" s="1104"/>
      <c r="B53" s="1126" t="s">
        <v>27</v>
      </c>
      <c r="C53" s="1127">
        <f>C44+C45+C46+C47+C48+C49+C50+C51+C52</f>
        <v>0</v>
      </c>
      <c r="D53" s="1127">
        <f>D44+D45+D46+D47+D48+D49+D50+D51+D52</f>
        <v>0</v>
      </c>
      <c r="E53" s="1127" t="e">
        <f t="shared" si="2"/>
        <v>#DIV/0!</v>
      </c>
      <c r="F53" s="1127">
        <f>F44+F45+F46+F47+F48+F49+F50+F51+F52</f>
        <v>0</v>
      </c>
      <c r="G53" s="1127">
        <f>G44+G45+G46+G47+G48+G49+G50+G51+G52</f>
        <v>0</v>
      </c>
      <c r="H53" s="1127" t="e">
        <f t="shared" si="3"/>
        <v>#DIV/0!</v>
      </c>
      <c r="I53" s="1128">
        <f t="shared" si="4"/>
        <v>0</v>
      </c>
      <c r="J53" s="1128">
        <f t="shared" si="4"/>
        <v>0</v>
      </c>
    </row>
    <row r="54" spans="1:10" ht="28.5" customHeight="1">
      <c r="A54" s="582" t="s">
        <v>170</v>
      </c>
      <c r="B54" s="1082" t="s">
        <v>1279</v>
      </c>
      <c r="C54" s="1135" t="s">
        <v>1280</v>
      </c>
      <c r="D54" s="1132"/>
      <c r="E54" s="1132"/>
      <c r="F54" s="1135" t="s">
        <v>1280</v>
      </c>
      <c r="G54" s="1136"/>
      <c r="H54" s="1136"/>
      <c r="I54" s="1137"/>
      <c r="J54" s="1137"/>
    </row>
    <row r="55" spans="1:10" ht="18" customHeight="1">
      <c r="A55" s="1138" t="s">
        <v>1</v>
      </c>
      <c r="B55" s="1028" t="s">
        <v>1281</v>
      </c>
      <c r="C55" s="1124"/>
      <c r="D55" s="1124"/>
      <c r="E55" s="1124"/>
      <c r="F55" s="1124"/>
      <c r="G55" s="1125"/>
      <c r="H55" s="1125"/>
      <c r="I55" s="1125"/>
      <c r="J55" s="1125"/>
    </row>
    <row r="56" spans="1:10" ht="18" customHeight="1">
      <c r="A56" s="1138" t="s">
        <v>2</v>
      </c>
      <c r="B56" s="1028" t="s">
        <v>1282</v>
      </c>
      <c r="C56" s="1124"/>
      <c r="D56" s="1124"/>
      <c r="E56" s="1124"/>
      <c r="F56" s="1124"/>
      <c r="G56" s="1125"/>
      <c r="H56" s="1125"/>
      <c r="I56" s="1125"/>
      <c r="J56" s="1125"/>
    </row>
    <row r="57" spans="1:10">
      <c r="A57" s="1104"/>
      <c r="B57" s="1126" t="s">
        <v>27</v>
      </c>
      <c r="C57" s="1127">
        <f>C55+C56</f>
        <v>0</v>
      </c>
      <c r="D57" s="1127"/>
      <c r="E57" s="1089"/>
      <c r="F57" s="1127">
        <f>F55+F56</f>
        <v>0</v>
      </c>
      <c r="G57" s="1127"/>
      <c r="H57" s="1089"/>
      <c r="I57" s="1128"/>
      <c r="J57" s="1128"/>
    </row>
    <row r="58" spans="1:10" ht="10.5" customHeight="1"/>
    <row r="59" spans="1:10">
      <c r="A59" s="676" t="s">
        <v>172</v>
      </c>
      <c r="B59" s="1425" t="s">
        <v>827</v>
      </c>
      <c r="C59" s="1425"/>
      <c r="D59" s="1425"/>
      <c r="E59" s="1425"/>
      <c r="F59" s="1425"/>
      <c r="G59" s="1425"/>
      <c r="H59" s="1425"/>
      <c r="I59" s="706"/>
      <c r="J59" s="706"/>
    </row>
    <row r="60" spans="1:10" ht="9" customHeight="1">
      <c r="A60" s="1004"/>
      <c r="B60" s="707"/>
      <c r="C60" s="707"/>
      <c r="D60" s="707"/>
      <c r="E60" s="707"/>
      <c r="F60" s="707"/>
      <c r="G60" s="707"/>
      <c r="H60" s="707"/>
      <c r="I60" s="707"/>
      <c r="J60" s="707"/>
    </row>
    <row r="61" spans="1:10" ht="14.25" customHeight="1">
      <c r="A61" s="1649" t="s">
        <v>11</v>
      </c>
      <c r="B61" s="1650" t="s">
        <v>331</v>
      </c>
      <c r="C61" s="1645" t="s">
        <v>1154</v>
      </c>
      <c r="D61" s="1645"/>
      <c r="E61" s="1645" t="s">
        <v>1283</v>
      </c>
      <c r="F61" s="1645"/>
      <c r="G61" s="1645" t="s">
        <v>1284</v>
      </c>
      <c r="H61" s="1645"/>
      <c r="I61" s="1645" t="s">
        <v>1285</v>
      </c>
      <c r="J61" s="1645"/>
    </row>
    <row r="62" spans="1:10" ht="22.5" customHeight="1">
      <c r="A62" s="1649"/>
      <c r="B62" s="1650"/>
      <c r="C62" s="1005" t="s">
        <v>840</v>
      </c>
      <c r="D62" s="1005" t="s">
        <v>841</v>
      </c>
      <c r="E62" s="1005" t="s">
        <v>842</v>
      </c>
      <c r="F62" s="1005" t="s">
        <v>843</v>
      </c>
      <c r="G62" s="1005" t="s">
        <v>842</v>
      </c>
      <c r="H62" s="1005" t="s">
        <v>843</v>
      </c>
      <c r="I62" s="1005" t="s">
        <v>842</v>
      </c>
      <c r="J62" s="1005" t="s">
        <v>843</v>
      </c>
    </row>
    <row r="63" spans="1:10" ht="13.5" customHeight="1">
      <c r="A63" s="1139" t="s">
        <v>1</v>
      </c>
      <c r="B63" s="1139" t="s">
        <v>2</v>
      </c>
      <c r="C63" s="1139" t="s">
        <v>4</v>
      </c>
      <c r="D63" s="1139" t="s">
        <v>8</v>
      </c>
      <c r="E63" s="1139" t="s">
        <v>291</v>
      </c>
      <c r="F63" s="1139" t="s">
        <v>292</v>
      </c>
      <c r="G63" s="1139" t="s">
        <v>339</v>
      </c>
      <c r="H63" s="1139" t="s">
        <v>340</v>
      </c>
      <c r="I63" s="1139" t="s">
        <v>477</v>
      </c>
      <c r="J63" s="1139" t="s">
        <v>483</v>
      </c>
    </row>
    <row r="64" spans="1:10" ht="20.25" customHeight="1">
      <c r="A64" s="1138" t="s">
        <v>1</v>
      </c>
      <c r="B64" s="401" t="s">
        <v>1158</v>
      </c>
      <c r="C64" s="404"/>
      <c r="D64" s="404"/>
      <c r="E64" s="404"/>
      <c r="F64" s="404"/>
      <c r="G64" s="404"/>
      <c r="H64" s="404"/>
      <c r="I64" s="404" t="e">
        <f t="shared" ref="I64:J68" si="5">G64/E64/12</f>
        <v>#DIV/0!</v>
      </c>
      <c r="J64" s="404" t="e">
        <f t="shared" si="5"/>
        <v>#DIV/0!</v>
      </c>
    </row>
    <row r="65" spans="1:10" ht="20.25" customHeight="1">
      <c r="A65" s="1138" t="s">
        <v>2</v>
      </c>
      <c r="B65" s="401" t="s">
        <v>1159</v>
      </c>
      <c r="C65" s="404"/>
      <c r="D65" s="404"/>
      <c r="E65" s="404"/>
      <c r="F65" s="404"/>
      <c r="G65" s="404"/>
      <c r="H65" s="404"/>
      <c r="I65" s="404" t="e">
        <f t="shared" si="5"/>
        <v>#DIV/0!</v>
      </c>
      <c r="J65" s="404" t="e">
        <f t="shared" si="5"/>
        <v>#DIV/0!</v>
      </c>
    </row>
    <row r="66" spans="1:10" ht="20.25" customHeight="1">
      <c r="A66" s="1138" t="s">
        <v>4</v>
      </c>
      <c r="B66" s="401" t="s">
        <v>1286</v>
      </c>
      <c r="C66" s="404"/>
      <c r="D66" s="404"/>
      <c r="E66" s="404"/>
      <c r="F66" s="404"/>
      <c r="G66" s="404"/>
      <c r="H66" s="404"/>
      <c r="I66" s="404" t="e">
        <f t="shared" si="5"/>
        <v>#DIV/0!</v>
      </c>
      <c r="J66" s="404" t="e">
        <f t="shared" si="5"/>
        <v>#DIV/0!</v>
      </c>
    </row>
    <row r="67" spans="1:10" ht="20.25" customHeight="1">
      <c r="A67" s="1138" t="s">
        <v>8</v>
      </c>
      <c r="B67" s="401" t="s">
        <v>1205</v>
      </c>
      <c r="C67" s="404"/>
      <c r="D67" s="404"/>
      <c r="E67" s="404"/>
      <c r="F67" s="404"/>
      <c r="G67" s="404"/>
      <c r="H67" s="404"/>
      <c r="I67" s="404" t="e">
        <f t="shared" si="5"/>
        <v>#DIV/0!</v>
      </c>
      <c r="J67" s="404" t="e">
        <f t="shared" si="5"/>
        <v>#DIV/0!</v>
      </c>
    </row>
    <row r="68" spans="1:10" ht="20.25" customHeight="1">
      <c r="A68" s="1138"/>
      <c r="B68" s="1140" t="s">
        <v>27</v>
      </c>
      <c r="C68" s="1006">
        <f t="shared" ref="C68:H68" si="6">C64+C65+C67+C66</f>
        <v>0</v>
      </c>
      <c r="D68" s="1006">
        <f t="shared" si="6"/>
        <v>0</v>
      </c>
      <c r="E68" s="1006">
        <f t="shared" si="6"/>
        <v>0</v>
      </c>
      <c r="F68" s="1006">
        <f t="shared" si="6"/>
        <v>0</v>
      </c>
      <c r="G68" s="1006">
        <f t="shared" si="6"/>
        <v>0</v>
      </c>
      <c r="H68" s="1006">
        <f t="shared" si="6"/>
        <v>0</v>
      </c>
      <c r="I68" s="1006" t="e">
        <f t="shared" si="5"/>
        <v>#DIV/0!</v>
      </c>
      <c r="J68" s="1006" t="e">
        <f t="shared" si="5"/>
        <v>#DIV/0!</v>
      </c>
    </row>
    <row r="69" spans="1:10">
      <c r="B69" s="1646" t="s">
        <v>1287</v>
      </c>
      <c r="C69" s="1646"/>
      <c r="D69" s="1646"/>
      <c r="E69" s="1646"/>
      <c r="F69" s="1646"/>
      <c r="G69" s="1646"/>
      <c r="H69" s="1646"/>
      <c r="I69" s="1647"/>
      <c r="J69" s="1647"/>
    </row>
    <row r="70" spans="1:10">
      <c r="B70" s="1648"/>
      <c r="C70" s="1648"/>
      <c r="D70" s="1648"/>
      <c r="E70" s="1648"/>
      <c r="F70" s="1648"/>
      <c r="G70" s="1648"/>
    </row>
    <row r="71" spans="1:10" s="572" customFormat="1" ht="22.5" customHeight="1">
      <c r="A71" s="1386" t="s">
        <v>275</v>
      </c>
      <c r="B71" s="1163"/>
      <c r="C71" s="1163"/>
      <c r="D71" s="1163"/>
      <c r="E71" s="1163"/>
      <c r="F71" s="1163"/>
      <c r="G71" s="1163"/>
      <c r="H71" s="1163"/>
      <c r="I71" s="1163"/>
      <c r="J71" s="1163"/>
    </row>
    <row r="72" spans="1:10" s="616" customFormat="1" ht="23.25" customHeight="1">
      <c r="A72" s="643"/>
      <c r="B72" s="1504" t="s">
        <v>677</v>
      </c>
      <c r="C72" s="1568"/>
      <c r="D72" s="646"/>
      <c r="E72" s="647"/>
      <c r="F72" s="1569" t="s">
        <v>10</v>
      </c>
      <c r="G72" s="1570"/>
      <c r="H72" s="1570"/>
      <c r="I72" s="1570"/>
      <c r="J72" s="1010"/>
    </row>
    <row r="73" spans="1:10" s="572" customFormat="1" ht="171" customHeight="1">
      <c r="A73" s="650"/>
      <c r="B73" s="1563"/>
      <c r="C73" s="1301"/>
      <c r="D73" s="573"/>
      <c r="E73" s="91"/>
      <c r="F73" s="1571"/>
      <c r="G73" s="1300"/>
      <c r="H73" s="1300"/>
      <c r="I73" s="1301"/>
      <c r="J73" s="950"/>
    </row>
    <row r="74" spans="1:10" s="660" customFormat="1" ht="18" customHeight="1">
      <c r="A74" s="654"/>
      <c r="B74" s="1564" t="s">
        <v>103</v>
      </c>
      <c r="C74" s="1441"/>
      <c r="D74" s="657"/>
      <c r="E74" s="658"/>
      <c r="F74" s="1564" t="s">
        <v>103</v>
      </c>
      <c r="G74" s="1441"/>
      <c r="H74" s="1441"/>
      <c r="I74" s="1441"/>
      <c r="J74" s="673"/>
    </row>
    <row r="75" spans="1:10" s="660" customFormat="1" ht="12.75" customHeight="1">
      <c r="A75" s="654"/>
      <c r="B75" s="655"/>
      <c r="C75" s="656"/>
      <c r="D75" s="657"/>
      <c r="E75" s="658"/>
      <c r="F75" s="658"/>
      <c r="G75" s="655"/>
      <c r="J75" s="673"/>
    </row>
    <row r="76" spans="1:10" s="616" customFormat="1" ht="23.25" customHeight="1">
      <c r="A76" s="661"/>
      <c r="B76" s="1573" t="s">
        <v>752</v>
      </c>
      <c r="C76" s="1574"/>
      <c r="D76" s="664"/>
      <c r="E76" s="665"/>
      <c r="F76" s="665"/>
      <c r="G76" s="665"/>
      <c r="J76" s="1011"/>
    </row>
    <row r="77" spans="1:10" s="572" customFormat="1" ht="171" customHeight="1">
      <c r="A77" s="650"/>
      <c r="B77" s="1563"/>
      <c r="C77" s="1301"/>
      <c r="D77" s="668"/>
      <c r="E77" s="669"/>
      <c r="F77" s="669"/>
      <c r="G77" s="669"/>
      <c r="J77" s="950"/>
    </row>
    <row r="78" spans="1:10" s="660" customFormat="1" ht="20.25" customHeight="1">
      <c r="A78" s="671"/>
      <c r="B78" s="1564" t="s">
        <v>103</v>
      </c>
      <c r="C78" s="1441"/>
      <c r="D78" s="657"/>
      <c r="J78" s="673"/>
    </row>
    <row r="79" spans="1:10" ht="30.75" customHeight="1">
      <c r="A79" s="1611"/>
      <c r="B79" s="1375"/>
      <c r="C79" s="1375"/>
      <c r="D79" s="1375"/>
      <c r="E79" s="1375"/>
      <c r="F79" s="1375"/>
      <c r="G79" s="1375"/>
      <c r="H79" s="1375"/>
      <c r="I79" s="1375"/>
      <c r="J79" s="1376"/>
    </row>
  </sheetData>
  <mergeCells count="49">
    <mergeCell ref="B7:I7"/>
    <mergeCell ref="G1:H1"/>
    <mergeCell ref="G3:J3"/>
    <mergeCell ref="G4:H4"/>
    <mergeCell ref="A5:J5"/>
    <mergeCell ref="A6:J6"/>
    <mergeCell ref="B8:J8"/>
    <mergeCell ref="B9:H9"/>
    <mergeCell ref="A11:A12"/>
    <mergeCell ref="B11:B12"/>
    <mergeCell ref="C11:E12"/>
    <mergeCell ref="F11:H12"/>
    <mergeCell ref="I11:J12"/>
    <mergeCell ref="B15:J15"/>
    <mergeCell ref="A16:A28"/>
    <mergeCell ref="C27:E27"/>
    <mergeCell ref="F27:H27"/>
    <mergeCell ref="I27:J27"/>
    <mergeCell ref="C28:E28"/>
    <mergeCell ref="F28:H28"/>
    <mergeCell ref="I28:J28"/>
    <mergeCell ref="B29:J29"/>
    <mergeCell ref="A30:A42"/>
    <mergeCell ref="C41:E41"/>
    <mergeCell ref="F41:H41"/>
    <mergeCell ref="I41:J41"/>
    <mergeCell ref="C42:E42"/>
    <mergeCell ref="F42:H42"/>
    <mergeCell ref="I42:J42"/>
    <mergeCell ref="B59:H59"/>
    <mergeCell ref="A61:A62"/>
    <mergeCell ref="B61:B62"/>
    <mergeCell ref="C61:D61"/>
    <mergeCell ref="E61:F61"/>
    <mergeCell ref="G61:H61"/>
    <mergeCell ref="I61:J61"/>
    <mergeCell ref="B69:J69"/>
    <mergeCell ref="B70:G70"/>
    <mergeCell ref="A71:J71"/>
    <mergeCell ref="B72:C72"/>
    <mergeCell ref="F72:I72"/>
    <mergeCell ref="B78:C78"/>
    <mergeCell ref="A79:J79"/>
    <mergeCell ref="B73:C73"/>
    <mergeCell ref="F73:I73"/>
    <mergeCell ref="B74:C74"/>
    <mergeCell ref="F74:I74"/>
    <mergeCell ref="B76:C76"/>
    <mergeCell ref="B77:C77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80" orientation="portrait" r:id="rId1"/>
  <rowBreaks count="1" manualBreakCount="1">
    <brk id="57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65"/>
  <sheetViews>
    <sheetView tabSelected="1" view="pageBreakPreview" zoomScaleNormal="100" workbookViewId="0">
      <selection activeCell="C10" sqref="C10"/>
    </sheetView>
  </sheetViews>
  <sheetFormatPr defaultRowHeight="12.75"/>
  <cols>
    <col min="1" max="1" width="6.42578125" style="91" customWidth="1"/>
    <col min="2" max="2" width="44.7109375" style="91" customWidth="1"/>
    <col min="3" max="3" width="39.85546875" style="91" customWidth="1"/>
    <col min="4" max="4" width="44.7109375" style="91" customWidth="1"/>
    <col min="5" max="5" width="6.42578125" style="91" customWidth="1"/>
    <col min="6" max="16384" width="9.140625" style="91"/>
  </cols>
  <sheetData>
    <row r="1" spans="1:6" s="99" customFormat="1" ht="15.75">
      <c r="D1" s="93" t="s">
        <v>12</v>
      </c>
    </row>
    <row r="2" spans="1:6" ht="12" customHeight="1">
      <c r="A2" s="140"/>
      <c r="B2" s="99"/>
      <c r="C2" s="99"/>
      <c r="D2" s="268" t="s">
        <v>1315</v>
      </c>
      <c r="E2" s="140"/>
      <c r="F2" s="269"/>
    </row>
    <row r="3" spans="1:6" ht="12" customHeight="1">
      <c r="A3" s="140"/>
      <c r="B3" s="99"/>
      <c r="C3" s="99"/>
      <c r="D3" s="269" t="s">
        <v>13</v>
      </c>
      <c r="E3" s="140"/>
      <c r="F3" s="270"/>
    </row>
    <row r="4" spans="1:6" ht="12" customHeight="1">
      <c r="A4" s="140"/>
      <c r="B4" s="99"/>
      <c r="C4" s="99"/>
      <c r="D4" s="270" t="s">
        <v>1293</v>
      </c>
      <c r="E4" s="140"/>
      <c r="F4" s="269"/>
    </row>
    <row r="5" spans="1:6" ht="14.25" customHeight="1">
      <c r="A5" s="140"/>
      <c r="B5" s="99"/>
      <c r="C5" s="99"/>
      <c r="D5" s="270"/>
      <c r="E5" s="140"/>
      <c r="F5" s="269"/>
    </row>
    <row r="6" spans="1:6" ht="15.75">
      <c r="A6" s="1659" t="s">
        <v>253</v>
      </c>
      <c r="B6" s="1659"/>
      <c r="C6" s="1659"/>
      <c r="D6" s="1659"/>
      <c r="E6" s="1296"/>
      <c r="F6" s="93"/>
    </row>
    <row r="7" spans="1:6" ht="42" customHeight="1">
      <c r="A7" s="271"/>
      <c r="B7" s="1262"/>
      <c r="C7" s="1262"/>
      <c r="D7" s="1262"/>
      <c r="E7" s="271"/>
      <c r="F7" s="93"/>
    </row>
    <row r="8" spans="1:6" ht="15.75">
      <c r="A8" s="1660" t="s">
        <v>5</v>
      </c>
      <c r="B8" s="1660"/>
      <c r="C8" s="1660"/>
      <c r="D8" s="1660"/>
      <c r="E8" s="272"/>
      <c r="F8" s="93"/>
    </row>
    <row r="9" spans="1:6" ht="15.75">
      <c r="A9" s="267"/>
      <c r="B9" s="92"/>
      <c r="C9" s="267"/>
      <c r="E9" s="267"/>
      <c r="F9" s="93"/>
    </row>
    <row r="10" spans="1:6" ht="31.5" customHeight="1">
      <c r="A10" s="100" t="s">
        <v>14</v>
      </c>
      <c r="B10" s="100" t="s">
        <v>0</v>
      </c>
      <c r="C10" s="101" t="s">
        <v>238</v>
      </c>
      <c r="D10" s="1661" t="s">
        <v>254</v>
      </c>
      <c r="E10" s="1508"/>
      <c r="F10" s="98"/>
    </row>
    <row r="11" spans="1:6" ht="15.75">
      <c r="A11" s="273">
        <v>1</v>
      </c>
      <c r="B11" s="273">
        <v>2</v>
      </c>
      <c r="C11" s="273">
        <v>3</v>
      </c>
      <c r="D11" s="1662">
        <v>4</v>
      </c>
      <c r="E11" s="1508"/>
      <c r="F11" s="99"/>
    </row>
    <row r="12" spans="1:6" ht="30" customHeight="1">
      <c r="A12" s="254">
        <v>1</v>
      </c>
      <c r="B12" s="274" t="s">
        <v>3</v>
      </c>
      <c r="C12" s="275"/>
      <c r="D12" s="1658"/>
      <c r="E12" s="1663"/>
      <c r="F12" s="99"/>
    </row>
    <row r="13" spans="1:6" ht="30.75" customHeight="1">
      <c r="A13" s="254">
        <v>2</v>
      </c>
      <c r="B13" s="276" t="s">
        <v>15</v>
      </c>
      <c r="C13" s="275">
        <f>C14+C15</f>
        <v>0</v>
      </c>
      <c r="D13" s="1658">
        <f>D14+D15</f>
        <v>0</v>
      </c>
      <c r="E13" s="1663"/>
      <c r="F13" s="99"/>
    </row>
    <row r="14" spans="1:6" ht="30" customHeight="1">
      <c r="A14" s="254" t="s">
        <v>16</v>
      </c>
      <c r="B14" s="276" t="s">
        <v>17</v>
      </c>
      <c r="C14" s="275"/>
      <c r="D14" s="1658"/>
      <c r="E14" s="1663"/>
      <c r="F14" s="99"/>
    </row>
    <row r="15" spans="1:6" ht="26.25" customHeight="1">
      <c r="A15" s="254" t="s">
        <v>18</v>
      </c>
      <c r="B15" s="276" t="s">
        <v>19</v>
      </c>
      <c r="C15" s="275"/>
      <c r="D15" s="1664"/>
      <c r="E15" s="1663"/>
      <c r="F15" s="99"/>
    </row>
    <row r="16" spans="1:6" ht="30.75" customHeight="1">
      <c r="A16" s="254">
        <v>3</v>
      </c>
      <c r="B16" s="276" t="s">
        <v>20</v>
      </c>
      <c r="C16" s="275">
        <f>C17+C18</f>
        <v>0</v>
      </c>
      <c r="D16" s="1658">
        <f>D17+D18</f>
        <v>0</v>
      </c>
      <c r="E16" s="1474"/>
      <c r="F16" s="99"/>
    </row>
    <row r="17" spans="1:6" ht="30.75" customHeight="1">
      <c r="A17" s="254" t="s">
        <v>21</v>
      </c>
      <c r="B17" s="276" t="s">
        <v>326</v>
      </c>
      <c r="C17" s="275"/>
      <c r="D17" s="1658"/>
      <c r="E17" s="1474"/>
      <c r="F17" s="99"/>
    </row>
    <row r="18" spans="1:6" ht="30" customHeight="1">
      <c r="A18" s="254" t="s">
        <v>22</v>
      </c>
      <c r="B18" s="276" t="s">
        <v>327</v>
      </c>
      <c r="C18" s="275">
        <f>C19+C20</f>
        <v>0</v>
      </c>
      <c r="D18" s="1658">
        <f>D19+D20</f>
        <v>0</v>
      </c>
      <c r="E18" s="1474"/>
      <c r="F18" s="99"/>
    </row>
    <row r="19" spans="1:6" ht="54.75" customHeight="1">
      <c r="A19" s="277" t="s">
        <v>23</v>
      </c>
      <c r="B19" s="278" t="s">
        <v>7</v>
      </c>
      <c r="C19" s="275"/>
      <c r="D19" s="1658"/>
      <c r="E19" s="1474"/>
      <c r="F19" s="99"/>
    </row>
    <row r="20" spans="1:6" ht="39.75" customHeight="1">
      <c r="A20" s="277" t="s">
        <v>24</v>
      </c>
      <c r="B20" s="278" t="s">
        <v>25</v>
      </c>
      <c r="C20" s="275"/>
      <c r="D20" s="1658"/>
      <c r="E20" s="1474"/>
      <c r="F20" s="99"/>
    </row>
    <row r="21" spans="1:6" ht="15.75">
      <c r="A21" s="140"/>
      <c r="B21" s="99"/>
      <c r="C21" s="99"/>
      <c r="D21" s="99"/>
      <c r="E21" s="140"/>
      <c r="F21" s="99"/>
    </row>
    <row r="22" spans="1:6" ht="12.75" customHeight="1">
      <c r="A22" s="140"/>
      <c r="B22" s="99"/>
      <c r="C22" s="99"/>
      <c r="D22" s="99"/>
      <c r="E22" s="140"/>
      <c r="F22" s="99"/>
    </row>
    <row r="23" spans="1:6" ht="22.5" customHeight="1">
      <c r="A23" s="140"/>
      <c r="B23" s="93" t="s">
        <v>255</v>
      </c>
      <c r="C23" s="99"/>
      <c r="D23" s="99"/>
      <c r="E23" s="140"/>
      <c r="F23" s="99"/>
    </row>
    <row r="24" spans="1:6" ht="22.5" customHeight="1">
      <c r="A24" s="140"/>
      <c r="B24" s="93"/>
      <c r="C24" s="99"/>
      <c r="D24" s="99"/>
      <c r="E24" s="140"/>
      <c r="F24" s="99"/>
    </row>
    <row r="25" spans="1:6" ht="48.75" customHeight="1">
      <c r="A25" s="267"/>
      <c r="B25" s="1669" t="s">
        <v>256</v>
      </c>
      <c r="C25" s="1670"/>
      <c r="D25" s="1671"/>
      <c r="E25" s="267"/>
      <c r="F25" s="99"/>
    </row>
    <row r="26" spans="1:6" ht="151.5" customHeight="1">
      <c r="A26" s="267"/>
      <c r="B26" s="1672"/>
      <c r="C26" s="1673"/>
      <c r="D26" s="1674"/>
      <c r="E26" s="267"/>
      <c r="F26" s="99"/>
    </row>
    <row r="27" spans="1:6" ht="30" customHeight="1">
      <c r="A27" s="1273" t="s">
        <v>275</v>
      </c>
      <c r="B27" s="1273"/>
      <c r="C27" s="1273"/>
      <c r="D27" s="1273"/>
      <c r="E27" s="1273"/>
    </row>
    <row r="28" spans="1:6">
      <c r="A28" s="320"/>
      <c r="B28" s="320"/>
      <c r="C28" s="320"/>
      <c r="D28" s="320"/>
      <c r="E28" s="320"/>
    </row>
    <row r="29" spans="1:6">
      <c r="A29" s="253"/>
      <c r="B29" s="321" t="s">
        <v>104</v>
      </c>
      <c r="C29" s="112"/>
      <c r="D29" s="321" t="s">
        <v>10</v>
      </c>
      <c r="E29" s="253"/>
      <c r="F29" s="112"/>
    </row>
    <row r="30" spans="1:6">
      <c r="A30" s="253"/>
      <c r="B30" s="1665"/>
      <c r="C30" s="112"/>
      <c r="D30" s="1665"/>
      <c r="E30" s="253"/>
      <c r="F30" s="112"/>
    </row>
    <row r="31" spans="1:6">
      <c r="A31" s="253"/>
      <c r="B31" s="1666"/>
      <c r="C31" s="112"/>
      <c r="D31" s="1666"/>
      <c r="E31" s="253"/>
      <c r="F31" s="112"/>
    </row>
    <row r="32" spans="1:6">
      <c r="A32" s="253"/>
      <c r="B32" s="1666"/>
      <c r="C32" s="112"/>
      <c r="D32" s="1666"/>
      <c r="E32" s="253"/>
      <c r="F32" s="112"/>
    </row>
    <row r="33" spans="1:6">
      <c r="A33" s="253"/>
      <c r="B33" s="1666"/>
      <c r="C33" s="112"/>
      <c r="D33" s="1666"/>
      <c r="E33" s="253"/>
      <c r="F33" s="112"/>
    </row>
    <row r="34" spans="1:6" ht="14.25" customHeight="1">
      <c r="A34" s="253"/>
      <c r="B34" s="1666"/>
      <c r="C34" s="112"/>
      <c r="D34" s="1666"/>
      <c r="E34" s="253"/>
      <c r="F34" s="112"/>
    </row>
    <row r="35" spans="1:6" ht="14.25" customHeight="1">
      <c r="A35" s="253"/>
      <c r="B35" s="1666"/>
      <c r="C35" s="112"/>
      <c r="D35" s="1666"/>
      <c r="E35" s="253"/>
      <c r="F35" s="112"/>
    </row>
    <row r="36" spans="1:6" ht="14.25" customHeight="1">
      <c r="A36" s="253"/>
      <c r="B36" s="1666"/>
      <c r="C36" s="112"/>
      <c r="D36" s="1666"/>
      <c r="E36" s="253"/>
      <c r="F36" s="112"/>
    </row>
    <row r="37" spans="1:6" ht="14.25" customHeight="1">
      <c r="A37" s="253"/>
      <c r="B37" s="1666"/>
      <c r="C37" s="112"/>
      <c r="D37" s="1666"/>
      <c r="E37" s="253"/>
      <c r="F37" s="112"/>
    </row>
    <row r="38" spans="1:6" ht="14.25" customHeight="1">
      <c r="A38" s="253"/>
      <c r="B38" s="1666"/>
      <c r="C38" s="112"/>
      <c r="D38" s="1666"/>
      <c r="E38" s="253"/>
      <c r="F38" s="112"/>
    </row>
    <row r="39" spans="1:6" ht="14.25" customHeight="1">
      <c r="A39" s="253"/>
      <c r="B39" s="1666"/>
      <c r="C39" s="112"/>
      <c r="D39" s="1666"/>
      <c r="E39" s="253"/>
      <c r="F39" s="112"/>
    </row>
    <row r="40" spans="1:6" ht="14.25" customHeight="1">
      <c r="A40" s="253"/>
      <c r="B40" s="1666"/>
      <c r="C40" s="322"/>
      <c r="D40" s="1666"/>
      <c r="E40" s="253"/>
      <c r="F40" s="112"/>
    </row>
    <row r="41" spans="1:6" ht="14.25" customHeight="1">
      <c r="A41" s="253"/>
      <c r="B41" s="1667"/>
      <c r="C41" s="323"/>
      <c r="D41" s="1667"/>
      <c r="E41" s="253"/>
      <c r="F41" s="112"/>
    </row>
    <row r="42" spans="1:6" s="316" customFormat="1">
      <c r="A42" s="305"/>
      <c r="B42" s="305" t="s">
        <v>103</v>
      </c>
      <c r="C42" s="294"/>
      <c r="D42" s="305" t="s">
        <v>103</v>
      </c>
      <c r="E42" s="305"/>
      <c r="F42" s="294"/>
    </row>
    <row r="43" spans="1:6">
      <c r="A43" s="141"/>
      <c r="B43" s="324"/>
      <c r="C43" s="314"/>
      <c r="D43" s="324"/>
      <c r="E43" s="141"/>
      <c r="F43" s="315"/>
    </row>
    <row r="44" spans="1:6">
      <c r="A44" s="141"/>
      <c r="B44" s="321" t="s">
        <v>76</v>
      </c>
      <c r="E44" s="141"/>
    </row>
    <row r="45" spans="1:6">
      <c r="A45" s="141"/>
      <c r="B45" s="1665"/>
      <c r="E45" s="141"/>
    </row>
    <row r="46" spans="1:6">
      <c r="A46" s="141"/>
      <c r="B46" s="1666"/>
      <c r="E46" s="141"/>
    </row>
    <row r="47" spans="1:6">
      <c r="A47" s="141"/>
      <c r="B47" s="1666"/>
      <c r="E47" s="141"/>
    </row>
    <row r="48" spans="1:6">
      <c r="A48" s="141"/>
      <c r="B48" s="1666"/>
      <c r="E48" s="141"/>
    </row>
    <row r="49" spans="1:6">
      <c r="A49" s="325"/>
      <c r="B49" s="1666"/>
      <c r="C49" s="314"/>
      <c r="D49" s="314"/>
      <c r="E49" s="325"/>
      <c r="F49" s="314"/>
    </row>
    <row r="50" spans="1:6">
      <c r="A50" s="141"/>
      <c r="B50" s="1666"/>
      <c r="E50" s="141"/>
    </row>
    <row r="51" spans="1:6">
      <c r="A51" s="141"/>
      <c r="B51" s="1666"/>
      <c r="E51" s="141"/>
    </row>
    <row r="52" spans="1:6">
      <c r="A52" s="141"/>
      <c r="B52" s="1666"/>
      <c r="E52" s="141"/>
    </row>
    <row r="53" spans="1:6">
      <c r="A53" s="141"/>
      <c r="B53" s="1666"/>
      <c r="E53" s="141"/>
    </row>
    <row r="54" spans="1:6">
      <c r="A54" s="249"/>
      <c r="B54" s="1666"/>
      <c r="C54" s="244"/>
      <c r="D54" s="244"/>
      <c r="E54" s="249"/>
      <c r="F54" s="244"/>
    </row>
    <row r="55" spans="1:6">
      <c r="A55" s="141"/>
      <c r="B55" s="1666"/>
      <c r="C55" s="141"/>
      <c r="D55" s="141"/>
      <c r="E55" s="141"/>
      <c r="F55" s="244"/>
    </row>
    <row r="56" spans="1:6">
      <c r="B56" s="1667"/>
    </row>
    <row r="57" spans="1:6" s="316" customFormat="1">
      <c r="B57" s="305" t="s">
        <v>103</v>
      </c>
    </row>
    <row r="58" spans="1:6" ht="30.75" customHeight="1">
      <c r="A58" s="1668"/>
      <c r="B58" s="1668"/>
      <c r="C58" s="1668"/>
      <c r="D58" s="1668"/>
      <c r="E58" s="1668"/>
    </row>
    <row r="59" spans="1:6" ht="15.75">
      <c r="B59" s="279"/>
    </row>
    <row r="61" spans="1:6" ht="15.75">
      <c r="B61" s="99"/>
    </row>
    <row r="62" spans="1:6" ht="15.75">
      <c r="B62" s="99"/>
    </row>
    <row r="63" spans="1:6" ht="15.75">
      <c r="B63" s="99"/>
    </row>
    <row r="64" spans="1:6" ht="15.75">
      <c r="B64" s="266"/>
    </row>
    <row r="65" spans="2:2" ht="15.75">
      <c r="B65" s="140"/>
    </row>
  </sheetData>
  <mergeCells count="21">
    <mergeCell ref="B45:B56"/>
    <mergeCell ref="A58:E58"/>
    <mergeCell ref="D19:E19"/>
    <mergeCell ref="D20:E20"/>
    <mergeCell ref="B25:D25"/>
    <mergeCell ref="B26:D26"/>
    <mergeCell ref="A27:E27"/>
    <mergeCell ref="B30:B41"/>
    <mergeCell ref="D30:D41"/>
    <mergeCell ref="D18:E18"/>
    <mergeCell ref="A6:E6"/>
    <mergeCell ref="B7:D7"/>
    <mergeCell ref="A8:D8"/>
    <mergeCell ref="D10:E10"/>
    <mergeCell ref="D11:E11"/>
    <mergeCell ref="D12:E12"/>
    <mergeCell ref="D13:E13"/>
    <mergeCell ref="D14:E14"/>
    <mergeCell ref="D15:E15"/>
    <mergeCell ref="D16:E16"/>
    <mergeCell ref="D17:E17"/>
  </mergeCells>
  <printOptions horizontalCentered="1"/>
  <pageMargins left="0.55118110236220474" right="0.55118110236220474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view="pageBreakPreview" zoomScaleNormal="100" zoomScaleSheetLayoutView="100" workbookViewId="0">
      <selection activeCell="D2" sqref="D2:F2"/>
    </sheetView>
  </sheetViews>
  <sheetFormatPr defaultRowHeight="15"/>
  <cols>
    <col min="1" max="1" width="4.7109375" style="44" customWidth="1"/>
    <col min="2" max="2" width="9" style="45" customWidth="1"/>
    <col min="3" max="3" width="50.42578125" style="45" customWidth="1"/>
    <col min="4" max="6" width="13" style="45" customWidth="1"/>
    <col min="7" max="16384" width="9.140625" style="45"/>
  </cols>
  <sheetData>
    <row r="1" spans="1:6" ht="21.75" customHeight="1">
      <c r="C1" s="45" t="s">
        <v>28</v>
      </c>
      <c r="D1" s="332"/>
      <c r="E1" s="46"/>
    </row>
    <row r="2" spans="1:6" ht="42" customHeight="1">
      <c r="C2" s="47" t="s">
        <v>278</v>
      </c>
      <c r="D2" s="1190" t="s">
        <v>1290</v>
      </c>
      <c r="E2" s="1190"/>
      <c r="F2" s="1190"/>
    </row>
    <row r="3" spans="1:6" ht="30" customHeight="1">
      <c r="C3" s="47"/>
      <c r="D3" s="1202" t="s">
        <v>316</v>
      </c>
      <c r="E3" s="1203"/>
      <c r="F3" s="333" t="s">
        <v>306</v>
      </c>
    </row>
    <row r="4" spans="1:6" ht="16.5" customHeight="1">
      <c r="A4" s="1191" t="s">
        <v>314</v>
      </c>
      <c r="B4" s="1191"/>
      <c r="C4" s="1192"/>
      <c r="D4" s="1192"/>
      <c r="E4" s="1192"/>
      <c r="F4" s="1192"/>
    </row>
    <row r="5" spans="1:6" ht="6.75" customHeight="1">
      <c r="A5" s="48"/>
      <c r="B5" s="48"/>
      <c r="C5" s="49"/>
      <c r="D5" s="49"/>
      <c r="E5" s="49"/>
      <c r="F5" s="49"/>
    </row>
    <row r="6" spans="1:6" s="50" customFormat="1" ht="30" customHeight="1">
      <c r="A6" s="1193" t="s">
        <v>29</v>
      </c>
      <c r="B6" s="1194"/>
      <c r="C6" s="1194"/>
      <c r="D6" s="1194"/>
      <c r="E6" s="1194"/>
      <c r="F6" s="1195"/>
    </row>
    <row r="7" spans="1:6" s="52" customFormat="1" ht="48">
      <c r="A7" s="51" t="s">
        <v>11</v>
      </c>
      <c r="B7" s="51" t="s">
        <v>30</v>
      </c>
      <c r="C7" s="1204" t="s">
        <v>0</v>
      </c>
      <c r="D7" s="1205"/>
      <c r="E7" s="51" t="s">
        <v>310</v>
      </c>
      <c r="F7" s="51" t="s">
        <v>301</v>
      </c>
    </row>
    <row r="8" spans="1:6" s="57" customFormat="1" ht="52.5" customHeight="1">
      <c r="A8" s="53">
        <v>1</v>
      </c>
      <c r="B8" s="62"/>
      <c r="C8" s="1206" t="s">
        <v>311</v>
      </c>
      <c r="D8" s="1207"/>
      <c r="E8" s="63"/>
      <c r="F8" s="63"/>
    </row>
    <row r="9" spans="1:6" s="60" customFormat="1" ht="157.5" customHeight="1">
      <c r="A9" s="64" t="s">
        <v>31</v>
      </c>
      <c r="B9" s="1171" t="s">
        <v>264</v>
      </c>
      <c r="C9" s="1172"/>
      <c r="D9" s="1172"/>
      <c r="E9" s="1172"/>
      <c r="F9" s="1173"/>
    </row>
    <row r="10" spans="1:6" s="60" customFormat="1" ht="30" customHeight="1">
      <c r="A10" s="65" t="s">
        <v>32</v>
      </c>
      <c r="B10" s="1171" t="s">
        <v>320</v>
      </c>
      <c r="C10" s="1172"/>
      <c r="D10" s="1172"/>
      <c r="E10" s="1172"/>
      <c r="F10" s="1173"/>
    </row>
    <row r="11" spans="1:6" s="69" customFormat="1" ht="29.25" customHeight="1">
      <c r="A11" s="66"/>
      <c r="B11" s="1171"/>
      <c r="C11" s="1172"/>
      <c r="D11" s="1173"/>
      <c r="E11" s="68"/>
      <c r="F11" s="67"/>
    </row>
    <row r="12" spans="1:6" s="69" customFormat="1" ht="29.25" customHeight="1">
      <c r="A12" s="66"/>
      <c r="B12" s="1171"/>
      <c r="C12" s="1172"/>
      <c r="D12" s="1173"/>
      <c r="E12" s="68"/>
      <c r="F12" s="67"/>
    </row>
    <row r="13" spans="1:6" s="69" customFormat="1" ht="29.25" customHeight="1">
      <c r="A13" s="66"/>
      <c r="B13" s="1171"/>
      <c r="C13" s="1172"/>
      <c r="D13" s="1173"/>
      <c r="E13" s="68"/>
      <c r="F13" s="67"/>
    </row>
    <row r="14" spans="1:6" s="69" customFormat="1" ht="29.25" customHeight="1">
      <c r="A14" s="66"/>
      <c r="B14" s="1171"/>
      <c r="C14" s="1172"/>
      <c r="D14" s="1173"/>
      <c r="E14" s="68"/>
      <c r="F14" s="67"/>
    </row>
    <row r="15" spans="1:6" s="69" customFormat="1" ht="33" customHeight="1">
      <c r="A15" s="64" t="s">
        <v>33</v>
      </c>
      <c r="B15" s="1185" t="s">
        <v>317</v>
      </c>
      <c r="C15" s="1209"/>
      <c r="D15" s="1210"/>
      <c r="E15" s="68"/>
      <c r="F15" s="67"/>
    </row>
    <row r="16" spans="1:6" s="69" customFormat="1" ht="21.75" customHeight="1">
      <c r="A16" s="65" t="s">
        <v>35</v>
      </c>
      <c r="B16" s="1186" t="s">
        <v>318</v>
      </c>
      <c r="C16" s="1211"/>
      <c r="D16" s="1212"/>
      <c r="E16" s="70"/>
      <c r="F16" s="70"/>
    </row>
    <row r="17" spans="1:6" s="69" customFormat="1" ht="18" customHeight="1">
      <c r="A17" s="66"/>
      <c r="B17" s="1178"/>
      <c r="C17" s="1213"/>
      <c r="D17" s="1179"/>
      <c r="E17" s="71"/>
      <c r="F17" s="71"/>
    </row>
    <row r="18" spans="1:6" s="69" customFormat="1" ht="18" customHeight="1">
      <c r="A18" s="66"/>
      <c r="B18" s="1178"/>
      <c r="C18" s="1213"/>
      <c r="D18" s="1179"/>
      <c r="E18" s="71"/>
      <c r="F18" s="71"/>
    </row>
    <row r="19" spans="1:6" s="69" customFormat="1" ht="18" customHeight="1">
      <c r="A19" s="72"/>
      <c r="B19" s="1169"/>
      <c r="C19" s="1208"/>
      <c r="D19" s="1170"/>
      <c r="E19" s="73"/>
      <c r="F19" s="73"/>
    </row>
    <row r="20" spans="1:6" s="69" customFormat="1" ht="125.25" customHeight="1">
      <c r="A20" s="74" t="s">
        <v>236</v>
      </c>
      <c r="B20" s="1174" t="s">
        <v>312</v>
      </c>
      <c r="C20" s="1175"/>
      <c r="D20" s="1175"/>
      <c r="E20" s="1175"/>
      <c r="F20" s="1176"/>
    </row>
    <row r="21" spans="1:6" s="60" customFormat="1" ht="5.25" customHeight="1">
      <c r="A21" s="75"/>
      <c r="B21" s="76"/>
      <c r="C21" s="76"/>
      <c r="D21" s="76"/>
      <c r="E21" s="76"/>
      <c r="F21" s="76"/>
    </row>
    <row r="22" spans="1:6">
      <c r="B22" s="1177" t="s">
        <v>299</v>
      </c>
      <c r="C22" s="1177"/>
      <c r="D22" s="1153"/>
      <c r="E22" s="1153"/>
      <c r="F22" s="1153"/>
    </row>
    <row r="23" spans="1:6">
      <c r="B23" s="77" t="s">
        <v>300</v>
      </c>
      <c r="C23" s="77"/>
    </row>
    <row r="24" spans="1:6" ht="10.5" customHeight="1">
      <c r="D24" s="1153"/>
      <c r="E24" s="1153"/>
      <c r="F24" s="1153"/>
    </row>
  </sheetData>
  <mergeCells count="21">
    <mergeCell ref="D24:F24"/>
    <mergeCell ref="B19:D19"/>
    <mergeCell ref="B13:D13"/>
    <mergeCell ref="B14:D14"/>
    <mergeCell ref="B15:D15"/>
    <mergeCell ref="B16:D16"/>
    <mergeCell ref="B17:D17"/>
    <mergeCell ref="B18:D18"/>
    <mergeCell ref="B20:F20"/>
    <mergeCell ref="D2:F2"/>
    <mergeCell ref="D3:E3"/>
    <mergeCell ref="A4:F4"/>
    <mergeCell ref="A6:F6"/>
    <mergeCell ref="B22:C22"/>
    <mergeCell ref="D22:F22"/>
    <mergeCell ref="C7:D7"/>
    <mergeCell ref="C8:D8"/>
    <mergeCell ref="B11:D11"/>
    <mergeCell ref="B12:D12"/>
    <mergeCell ref="B9:F9"/>
    <mergeCell ref="B10:F10"/>
  </mergeCells>
  <printOptions horizontalCentered="1"/>
  <pageMargins left="0.70866141732283472" right="0.55118110236220474" top="0.31496062992125984" bottom="0.31496062992125984" header="0.31496062992125984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2"/>
  <sheetViews>
    <sheetView view="pageBreakPreview" zoomScaleNormal="100" zoomScaleSheetLayoutView="100" workbookViewId="0">
      <selection activeCell="F6" sqref="F6"/>
    </sheetView>
  </sheetViews>
  <sheetFormatPr defaultRowHeight="15"/>
  <cols>
    <col min="1" max="1" width="4.7109375" style="44" customWidth="1"/>
    <col min="2" max="2" width="9" style="45" customWidth="1"/>
    <col min="3" max="3" width="63.7109375" style="45" customWidth="1"/>
    <col min="4" max="4" width="11.85546875" style="45" customWidth="1"/>
    <col min="5" max="5" width="14.140625" style="45" customWidth="1"/>
    <col min="6" max="6" width="15.7109375" style="45" customWidth="1"/>
    <col min="7" max="16384" width="9.140625" style="45"/>
  </cols>
  <sheetData>
    <row r="1" spans="1:6" ht="12" customHeight="1">
      <c r="C1" s="45" t="s">
        <v>28</v>
      </c>
      <c r="E1" s="46" t="s">
        <v>39</v>
      </c>
    </row>
    <row r="2" spans="1:6" ht="41.25" customHeight="1">
      <c r="C2" s="47" t="s">
        <v>279</v>
      </c>
      <c r="D2" s="79"/>
      <c r="E2" s="1145" t="s">
        <v>1291</v>
      </c>
      <c r="F2" s="1214"/>
    </row>
    <row r="3" spans="1:6" ht="30" customHeight="1">
      <c r="A3" s="1191" t="s">
        <v>239</v>
      </c>
      <c r="B3" s="1191"/>
      <c r="C3" s="1192"/>
      <c r="D3" s="1192"/>
      <c r="E3" s="1192"/>
      <c r="F3" s="1192"/>
    </row>
    <row r="4" spans="1:6" s="50" customFormat="1" ht="8.25" customHeight="1">
      <c r="A4" s="1215"/>
      <c r="B4" s="1215"/>
      <c r="C4" s="1215"/>
      <c r="D4" s="1215"/>
      <c r="E4" s="1215"/>
      <c r="F4" s="1215"/>
    </row>
    <row r="5" spans="1:6" s="52" customFormat="1" ht="33.75" customHeight="1">
      <c r="A5" s="51" t="s">
        <v>11</v>
      </c>
      <c r="B5" s="51" t="s">
        <v>30</v>
      </c>
      <c r="C5" s="51" t="s">
        <v>0</v>
      </c>
      <c r="D5" s="51" t="s">
        <v>240</v>
      </c>
      <c r="E5" s="51" t="s">
        <v>241</v>
      </c>
      <c r="F5" s="51" t="s">
        <v>242</v>
      </c>
    </row>
    <row r="6" spans="1:6" s="57" customFormat="1" ht="21.75" customHeight="1">
      <c r="A6" s="53" t="s">
        <v>1</v>
      </c>
      <c r="B6" s="62"/>
      <c r="C6" s="80" t="s">
        <v>243</v>
      </c>
      <c r="D6" s="81"/>
      <c r="E6" s="81"/>
      <c r="F6" s="82"/>
    </row>
    <row r="7" spans="1:6" s="57" customFormat="1" ht="23.25" customHeight="1">
      <c r="A7" s="53" t="s">
        <v>2</v>
      </c>
      <c r="B7" s="54"/>
      <c r="C7" s="55" t="s">
        <v>40</v>
      </c>
      <c r="D7" s="81"/>
      <c r="E7" s="81"/>
      <c r="F7" s="82"/>
    </row>
    <row r="8" spans="1:6" s="58" customFormat="1" ht="40.5" customHeight="1">
      <c r="A8" s="1196" t="s">
        <v>31</v>
      </c>
      <c r="B8" s="1216" t="s">
        <v>102</v>
      </c>
      <c r="C8" s="1187"/>
      <c r="D8" s="1187"/>
      <c r="E8" s="1187"/>
      <c r="F8" s="1217"/>
    </row>
    <row r="9" spans="1:6" s="60" customFormat="1" ht="29.25" customHeight="1">
      <c r="A9" s="1197"/>
      <c r="B9" s="1171"/>
      <c r="C9" s="1172"/>
      <c r="D9" s="1172"/>
      <c r="E9" s="1173"/>
      <c r="F9" s="83"/>
    </row>
    <row r="10" spans="1:6" s="60" customFormat="1" ht="29.25" customHeight="1">
      <c r="A10" s="1197"/>
      <c r="B10" s="1171"/>
      <c r="C10" s="1172"/>
      <c r="D10" s="1172"/>
      <c r="E10" s="1173"/>
      <c r="F10" s="83"/>
    </row>
    <row r="11" spans="1:6" s="60" customFormat="1" ht="29.25" customHeight="1">
      <c r="A11" s="1198"/>
      <c r="B11" s="1171"/>
      <c r="C11" s="1172"/>
      <c r="D11" s="1172"/>
      <c r="E11" s="1173"/>
      <c r="F11" s="83"/>
    </row>
    <row r="12" spans="1:6" s="58" customFormat="1" ht="48" customHeight="1">
      <c r="A12" s="61" t="s">
        <v>32</v>
      </c>
      <c r="B12" s="1171" t="s">
        <v>262</v>
      </c>
      <c r="C12" s="1172"/>
      <c r="D12" s="1172"/>
      <c r="E12" s="1172"/>
      <c r="F12" s="1173"/>
    </row>
    <row r="13" spans="1:6" s="58" customFormat="1" ht="49.5" customHeight="1">
      <c r="A13" s="61" t="s">
        <v>33</v>
      </c>
      <c r="B13" s="1174" t="s">
        <v>34</v>
      </c>
      <c r="C13" s="1175"/>
      <c r="D13" s="1175"/>
      <c r="E13" s="1175"/>
      <c r="F13" s="1176"/>
    </row>
    <row r="14" spans="1:6" s="57" customFormat="1" ht="24" customHeight="1">
      <c r="A14" s="53" t="s">
        <v>4</v>
      </c>
      <c r="B14" s="62"/>
      <c r="C14" s="62" t="s">
        <v>41</v>
      </c>
      <c r="D14" s="81"/>
      <c r="E14" s="81"/>
      <c r="F14" s="82"/>
    </row>
    <row r="15" spans="1:6" s="60" customFormat="1" ht="70.5" customHeight="1">
      <c r="A15" s="84" t="s">
        <v>31</v>
      </c>
      <c r="B15" s="1171" t="s">
        <v>265</v>
      </c>
      <c r="C15" s="1172"/>
      <c r="D15" s="1172"/>
      <c r="E15" s="1172"/>
      <c r="F15" s="1173"/>
    </row>
    <row r="16" spans="1:6" s="60" customFormat="1" ht="20.25" customHeight="1">
      <c r="A16" s="84" t="s">
        <v>32</v>
      </c>
      <c r="B16" s="1171" t="s">
        <v>101</v>
      </c>
      <c r="C16" s="1172"/>
      <c r="D16" s="1172"/>
      <c r="E16" s="1172"/>
      <c r="F16" s="85"/>
    </row>
    <row r="17" spans="1:16" s="60" customFormat="1" ht="56.25" customHeight="1">
      <c r="A17" s="84" t="s">
        <v>33</v>
      </c>
      <c r="B17" s="1171" t="s">
        <v>262</v>
      </c>
      <c r="C17" s="1172"/>
      <c r="D17" s="1172"/>
      <c r="E17" s="1172"/>
      <c r="F17" s="1173"/>
    </row>
    <row r="18" spans="1:16" s="60" customFormat="1" ht="57" customHeight="1">
      <c r="A18" s="84" t="s">
        <v>35</v>
      </c>
      <c r="B18" s="1174" t="s">
        <v>36</v>
      </c>
      <c r="C18" s="1175"/>
      <c r="D18" s="1175"/>
      <c r="E18" s="1175"/>
      <c r="F18" s="1176"/>
    </row>
    <row r="19" spans="1:16" s="57" customFormat="1" ht="27" customHeight="1">
      <c r="A19" s="53" t="s">
        <v>8</v>
      </c>
      <c r="B19" s="62"/>
      <c r="C19" s="80" t="s">
        <v>244</v>
      </c>
      <c r="D19" s="81"/>
      <c r="E19" s="81"/>
      <c r="F19" s="82"/>
    </row>
    <row r="20" spans="1:16" s="57" customFormat="1" ht="9.75" customHeight="1">
      <c r="A20" s="86"/>
      <c r="B20" s="87"/>
      <c r="C20" s="88"/>
      <c r="D20" s="89"/>
      <c r="E20" s="89"/>
      <c r="F20" s="90"/>
    </row>
    <row r="21" spans="1:16" s="60" customFormat="1" ht="5.25" customHeight="1">
      <c r="A21" s="75"/>
      <c r="B21" s="76"/>
      <c r="C21" s="76"/>
      <c r="D21" s="76"/>
      <c r="E21" s="76"/>
      <c r="F21" s="76"/>
    </row>
    <row r="22" spans="1:16">
      <c r="B22" s="77" t="s">
        <v>37</v>
      </c>
      <c r="E22" s="1153"/>
      <c r="F22" s="1153"/>
    </row>
    <row r="23" spans="1:16">
      <c r="B23" s="77" t="s">
        <v>38</v>
      </c>
    </row>
    <row r="24" spans="1:16" ht="10.5" customHeight="1">
      <c r="E24" s="1153"/>
      <c r="F24" s="1153"/>
    </row>
    <row r="25" spans="1:16" s="261" customFormat="1" ht="14.25" customHeight="1">
      <c r="A25" s="249"/>
      <c r="B25" s="295" t="s">
        <v>275</v>
      </c>
      <c r="C25" s="280"/>
      <c r="D25" s="280"/>
      <c r="E25" s="280"/>
      <c r="F25" s="280"/>
      <c r="G25" s="244"/>
      <c r="H25" s="244"/>
      <c r="I25" s="244"/>
      <c r="J25" s="244"/>
      <c r="K25" s="244"/>
      <c r="L25" s="244"/>
      <c r="M25" s="244"/>
      <c r="N25" s="244"/>
      <c r="O25" s="244"/>
      <c r="P25" s="249"/>
    </row>
    <row r="26" spans="1:16" s="112" customFormat="1" ht="14.25" customHeight="1">
      <c r="A26" s="253"/>
      <c r="B26" s="296"/>
      <c r="C26" s="296"/>
      <c r="D26" s="297"/>
      <c r="E26" s="297"/>
      <c r="F26" s="297"/>
      <c r="G26" s="253"/>
    </row>
    <row r="27" spans="1:16" s="112" customFormat="1" ht="14.25" customHeight="1">
      <c r="A27" s="253"/>
      <c r="B27" s="253"/>
      <c r="C27" s="112" t="s">
        <v>193</v>
      </c>
      <c r="D27" s="112" t="s">
        <v>10</v>
      </c>
      <c r="E27" s="91"/>
      <c r="F27" s="91"/>
      <c r="G27" s="253"/>
      <c r="H27" s="1168"/>
      <c r="I27" s="1168"/>
      <c r="J27" s="1168"/>
      <c r="K27" s="1168"/>
      <c r="L27" s="1168"/>
      <c r="M27" s="253"/>
      <c r="N27" s="253"/>
      <c r="O27" s="253"/>
    </row>
    <row r="28" spans="1:16" s="112" customFormat="1" ht="14.25" customHeight="1">
      <c r="A28" s="253"/>
      <c r="B28" s="298"/>
      <c r="C28" s="283"/>
      <c r="D28" s="283"/>
      <c r="E28" s="284"/>
      <c r="F28" s="285"/>
      <c r="G28" s="253"/>
      <c r="I28" s="91"/>
      <c r="J28" s="91"/>
      <c r="K28" s="91"/>
      <c r="L28" s="91"/>
      <c r="M28" s="91"/>
      <c r="N28" s="91"/>
      <c r="O28" s="91"/>
    </row>
    <row r="29" spans="1:16" s="112" customFormat="1" ht="14.25" customHeight="1">
      <c r="A29" s="253"/>
      <c r="B29" s="298"/>
      <c r="C29" s="286"/>
      <c r="D29" s="286"/>
      <c r="E29" s="91"/>
      <c r="F29" s="287"/>
      <c r="G29" s="253"/>
      <c r="I29" s="91"/>
      <c r="J29" s="91"/>
      <c r="K29" s="91"/>
      <c r="L29" s="91"/>
      <c r="M29" s="91"/>
      <c r="N29" s="91"/>
      <c r="O29" s="91"/>
    </row>
    <row r="30" spans="1:16" s="112" customFormat="1" ht="14.25" customHeight="1">
      <c r="A30" s="253"/>
      <c r="B30" s="298"/>
      <c r="C30" s="286"/>
      <c r="D30" s="286"/>
      <c r="E30" s="91"/>
      <c r="F30" s="287"/>
      <c r="G30" s="253"/>
      <c r="I30" s="91"/>
      <c r="J30" s="91"/>
      <c r="K30" s="91"/>
      <c r="L30" s="91"/>
      <c r="M30" s="91"/>
      <c r="N30" s="91"/>
      <c r="O30" s="91"/>
    </row>
    <row r="31" spans="1:16" s="112" customFormat="1" ht="14.25" customHeight="1">
      <c r="A31" s="253"/>
      <c r="B31" s="298"/>
      <c r="C31" s="286"/>
      <c r="D31" s="286"/>
      <c r="E31" s="91"/>
      <c r="F31" s="287"/>
      <c r="G31" s="253"/>
      <c r="I31" s="91"/>
      <c r="J31" s="91"/>
      <c r="K31" s="91"/>
      <c r="L31" s="91"/>
      <c r="M31" s="91"/>
      <c r="N31" s="91"/>
      <c r="O31" s="91"/>
    </row>
    <row r="32" spans="1:16" s="112" customFormat="1" ht="14.25" customHeight="1">
      <c r="A32" s="253"/>
      <c r="B32" s="298"/>
      <c r="C32" s="286"/>
      <c r="D32" s="286"/>
      <c r="E32" s="91"/>
      <c r="F32" s="287"/>
      <c r="G32" s="253"/>
      <c r="H32" s="91"/>
      <c r="I32" s="91"/>
      <c r="J32" s="91"/>
      <c r="K32" s="91"/>
      <c r="L32" s="91"/>
      <c r="M32" s="91"/>
      <c r="N32" s="91"/>
      <c r="O32" s="91"/>
    </row>
    <row r="33" spans="1:15" s="112" customFormat="1" ht="14.25" customHeight="1">
      <c r="A33" s="253"/>
      <c r="B33" s="298"/>
      <c r="C33" s="286"/>
      <c r="D33" s="286"/>
      <c r="E33" s="91"/>
      <c r="F33" s="287"/>
      <c r="G33" s="253"/>
      <c r="H33" s="91"/>
      <c r="I33" s="91"/>
      <c r="J33" s="91"/>
      <c r="K33" s="91"/>
      <c r="L33" s="91"/>
      <c r="M33" s="91"/>
      <c r="N33" s="91"/>
      <c r="O33" s="91"/>
    </row>
    <row r="34" spans="1:15" s="112" customFormat="1" ht="14.25" customHeight="1">
      <c r="A34" s="253"/>
      <c r="B34" s="91"/>
      <c r="C34" s="286"/>
      <c r="D34" s="286"/>
      <c r="E34" s="91"/>
      <c r="F34" s="287"/>
      <c r="G34" s="253"/>
      <c r="H34" s="91"/>
      <c r="I34" s="91"/>
      <c r="J34" s="91"/>
      <c r="K34" s="91"/>
      <c r="L34" s="91"/>
      <c r="M34" s="91"/>
      <c r="N34" s="91"/>
      <c r="O34" s="91"/>
    </row>
    <row r="35" spans="1:15" s="112" customFormat="1" ht="14.25" customHeight="1">
      <c r="A35" s="253"/>
      <c r="B35" s="91"/>
      <c r="C35" s="286"/>
      <c r="D35" s="286"/>
      <c r="E35" s="91"/>
      <c r="F35" s="287"/>
      <c r="G35" s="253"/>
      <c r="H35" s="91"/>
      <c r="I35" s="91"/>
      <c r="J35" s="91"/>
      <c r="K35" s="91"/>
      <c r="L35" s="91"/>
      <c r="M35" s="91"/>
      <c r="N35" s="91"/>
      <c r="O35" s="91"/>
    </row>
    <row r="36" spans="1:15" s="112" customFormat="1" ht="14.25" customHeight="1">
      <c r="A36" s="253"/>
      <c r="B36" s="91"/>
      <c r="C36" s="288"/>
      <c r="D36" s="288"/>
      <c r="E36" s="289"/>
      <c r="F36" s="290"/>
      <c r="G36" s="253"/>
      <c r="H36" s="91"/>
      <c r="I36" s="91"/>
      <c r="J36" s="91"/>
      <c r="K36" s="91"/>
      <c r="L36" s="91"/>
      <c r="M36" s="91"/>
      <c r="N36" s="91"/>
      <c r="O36" s="91"/>
    </row>
    <row r="37" spans="1:15" s="112" customFormat="1" ht="14.25" customHeight="1">
      <c r="A37" s="253"/>
      <c r="B37" s="294"/>
      <c r="C37" s="294" t="s">
        <v>103</v>
      </c>
      <c r="D37" s="294" t="s">
        <v>103</v>
      </c>
      <c r="E37" s="294"/>
      <c r="F37" s="294"/>
      <c r="G37" s="253"/>
      <c r="H37" s="1165"/>
      <c r="I37" s="1163"/>
      <c r="J37" s="1163"/>
      <c r="K37" s="1163"/>
      <c r="L37" s="1163"/>
      <c r="M37" s="91"/>
      <c r="N37" s="294"/>
      <c r="O37" s="294"/>
    </row>
    <row r="38" spans="1:15" s="112" customFormat="1" ht="14.25" customHeight="1">
      <c r="A38" s="253"/>
      <c r="B38" s="298"/>
      <c r="C38" s="298"/>
      <c r="D38" s="253"/>
      <c r="E38" s="253"/>
      <c r="F38" s="253"/>
      <c r="G38" s="253"/>
    </row>
    <row r="39" spans="1:15" s="112" customFormat="1" ht="14.25" customHeight="1">
      <c r="A39" s="253"/>
      <c r="B39" s="298"/>
      <c r="C39" s="298"/>
      <c r="D39" s="253"/>
      <c r="E39" s="253"/>
      <c r="F39" s="253"/>
      <c r="G39" s="253"/>
    </row>
    <row r="40" spans="1:15" s="112" customFormat="1" ht="14.25" customHeight="1">
      <c r="A40" s="253"/>
      <c r="B40" s="253"/>
      <c r="C40" s="1166" t="s">
        <v>76</v>
      </c>
      <c r="D40" s="1166"/>
      <c r="E40" s="1166"/>
      <c r="F40" s="1166"/>
      <c r="G40" s="253"/>
    </row>
    <row r="41" spans="1:15" s="112" customFormat="1" ht="14.25" customHeight="1">
      <c r="A41" s="253"/>
      <c r="B41" s="298"/>
      <c r="C41" s="283"/>
      <c r="D41" s="286"/>
      <c r="E41" s="91"/>
      <c r="F41" s="91"/>
      <c r="G41" s="253"/>
    </row>
    <row r="42" spans="1:15" s="112" customFormat="1" ht="14.25" customHeight="1">
      <c r="A42" s="253"/>
      <c r="B42" s="298"/>
      <c r="C42" s="286"/>
      <c r="D42" s="286"/>
      <c r="E42" s="91"/>
      <c r="F42" s="91"/>
      <c r="G42" s="253"/>
    </row>
    <row r="43" spans="1:15" s="112" customFormat="1" ht="14.25" customHeight="1">
      <c r="A43" s="253"/>
      <c r="B43" s="298"/>
      <c r="C43" s="286"/>
      <c r="D43" s="286"/>
      <c r="E43" s="91"/>
      <c r="F43" s="91"/>
      <c r="G43" s="253"/>
    </row>
    <row r="44" spans="1:15" s="112" customFormat="1" ht="14.25" customHeight="1">
      <c r="A44" s="253"/>
      <c r="B44" s="298"/>
      <c r="C44" s="286"/>
      <c r="D44" s="286"/>
      <c r="E44" s="91"/>
      <c r="F44" s="91"/>
      <c r="G44" s="253"/>
    </row>
    <row r="45" spans="1:15" s="112" customFormat="1" ht="14.25" customHeight="1">
      <c r="A45" s="253"/>
      <c r="B45" s="298"/>
      <c r="C45" s="286"/>
      <c r="D45" s="286"/>
      <c r="E45" s="91"/>
      <c r="F45" s="91"/>
      <c r="G45" s="253"/>
    </row>
    <row r="46" spans="1:15" s="112" customFormat="1" ht="14.25" customHeight="1">
      <c r="A46" s="253"/>
      <c r="B46" s="298"/>
      <c r="C46" s="286"/>
      <c r="D46" s="286"/>
      <c r="E46" s="91"/>
      <c r="F46" s="91"/>
      <c r="G46" s="253"/>
    </row>
    <row r="47" spans="1:15" s="112" customFormat="1" ht="14.25" customHeight="1">
      <c r="A47" s="253"/>
      <c r="B47" s="91"/>
      <c r="C47" s="286"/>
      <c r="D47" s="286"/>
      <c r="E47" s="91"/>
      <c r="F47" s="91"/>
      <c r="G47" s="253"/>
    </row>
    <row r="48" spans="1:15" s="112" customFormat="1" ht="14.25" customHeight="1">
      <c r="A48" s="253"/>
      <c r="B48" s="91"/>
      <c r="C48" s="286"/>
      <c r="D48" s="286"/>
      <c r="E48" s="91"/>
      <c r="F48" s="91"/>
      <c r="G48" s="253"/>
    </row>
    <row r="49" spans="1:15" s="112" customFormat="1" ht="14.25" customHeight="1">
      <c r="A49" s="253"/>
      <c r="B49" s="91"/>
      <c r="C49" s="286"/>
      <c r="D49" s="286"/>
      <c r="E49" s="91"/>
      <c r="F49" s="91"/>
      <c r="G49" s="253"/>
    </row>
    <row r="50" spans="1:15" s="112" customFormat="1" ht="14.25" customHeight="1">
      <c r="A50" s="253"/>
      <c r="B50" s="294"/>
      <c r="C50" s="1218" t="s">
        <v>103</v>
      </c>
      <c r="D50" s="1167"/>
      <c r="E50" s="1167"/>
      <c r="F50" s="1167"/>
      <c r="G50" s="253"/>
    </row>
    <row r="51" spans="1:15" s="93" customFormat="1" ht="14.25" customHeight="1">
      <c r="A51" s="267"/>
      <c r="B51" s="292"/>
      <c r="C51" s="291"/>
      <c r="D51" s="291"/>
      <c r="E51" s="291"/>
      <c r="F51" s="291"/>
      <c r="G51" s="267"/>
    </row>
    <row r="52" spans="1:15" s="93" customFormat="1" ht="14.25" customHeight="1">
      <c r="A52" s="267"/>
      <c r="B52" s="1162"/>
      <c r="C52" s="1163"/>
      <c r="D52" s="1163"/>
      <c r="E52" s="1163"/>
      <c r="F52" s="1163"/>
      <c r="G52" s="1163"/>
      <c r="H52" s="1163"/>
      <c r="I52" s="1163"/>
      <c r="J52" s="1163"/>
      <c r="K52" s="1163"/>
      <c r="L52" s="1163"/>
      <c r="M52" s="1163"/>
      <c r="N52" s="1163"/>
      <c r="O52" s="1164"/>
    </row>
  </sheetData>
  <mergeCells count="21">
    <mergeCell ref="B52:O52"/>
    <mergeCell ref="H27:L27"/>
    <mergeCell ref="H37:L37"/>
    <mergeCell ref="C40:F40"/>
    <mergeCell ref="C50:F50"/>
    <mergeCell ref="E22:F22"/>
    <mergeCell ref="E24:F24"/>
    <mergeCell ref="B12:F12"/>
    <mergeCell ref="B13:F13"/>
    <mergeCell ref="B15:F15"/>
    <mergeCell ref="B16:E16"/>
    <mergeCell ref="B17:F17"/>
    <mergeCell ref="B18:F18"/>
    <mergeCell ref="E2:F2"/>
    <mergeCell ref="A3:F3"/>
    <mergeCell ref="A4:F4"/>
    <mergeCell ref="A8:A11"/>
    <mergeCell ref="B8:F8"/>
    <mergeCell ref="B9:E9"/>
    <mergeCell ref="B10:E10"/>
    <mergeCell ref="B11:E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64"/>
  <sheetViews>
    <sheetView view="pageBreakPreview" zoomScaleNormal="100" zoomScaleSheetLayoutView="100" workbookViewId="0">
      <selection activeCell="A8" sqref="A8:G8"/>
    </sheetView>
  </sheetViews>
  <sheetFormatPr defaultRowHeight="12.75"/>
  <cols>
    <col min="1" max="1" width="5.85546875" style="91" customWidth="1"/>
    <col min="2" max="2" width="36.140625" style="91" customWidth="1"/>
    <col min="3" max="3" width="4.28515625" style="91" customWidth="1"/>
    <col min="4" max="6" width="22.42578125" style="91" customWidth="1"/>
    <col min="7" max="7" width="11.42578125" style="91" customWidth="1"/>
    <col min="8" max="16384" width="9.140625" style="91"/>
  </cols>
  <sheetData>
    <row r="1" spans="1:7" ht="15.75" customHeight="1">
      <c r="E1" s="92" t="s">
        <v>105</v>
      </c>
    </row>
    <row r="2" spans="1:7" s="93" customFormat="1" ht="18.75" customHeight="1">
      <c r="E2" s="1220" t="s">
        <v>1292</v>
      </c>
      <c r="F2" s="1220"/>
      <c r="G2" s="94"/>
    </row>
    <row r="3" spans="1:7" s="93" customFormat="1" ht="18.75" customHeight="1">
      <c r="A3" s="1221" t="s">
        <v>194</v>
      </c>
      <c r="B3" s="1221"/>
      <c r="E3" s="91" t="s">
        <v>13</v>
      </c>
      <c r="F3" s="91"/>
      <c r="G3" s="94"/>
    </row>
    <row r="4" spans="1:7" s="93" customFormat="1" ht="18.75" customHeight="1">
      <c r="A4" s="1221" t="s">
        <v>195</v>
      </c>
      <c r="B4" s="1221"/>
      <c r="E4" s="91" t="s">
        <v>1293</v>
      </c>
      <c r="F4" s="91"/>
      <c r="G4" s="95"/>
    </row>
    <row r="5" spans="1:7" s="93" customFormat="1" ht="18.75" customHeight="1">
      <c r="E5" s="91"/>
      <c r="F5" s="91"/>
      <c r="G5" s="95"/>
    </row>
    <row r="6" spans="1:7" s="96" customFormat="1" ht="18.75" customHeight="1">
      <c r="A6" s="1222" t="s">
        <v>249</v>
      </c>
      <c r="B6" s="1222"/>
      <c r="C6" s="1222"/>
      <c r="D6" s="1222"/>
      <c r="E6" s="1222"/>
      <c r="F6" s="1222"/>
      <c r="G6" s="1222"/>
    </row>
    <row r="7" spans="1:7" s="96" customFormat="1" ht="18.75" customHeight="1">
      <c r="A7" s="97"/>
      <c r="B7" s="97"/>
      <c r="C7" s="97"/>
      <c r="D7" s="97"/>
      <c r="E7" s="97"/>
      <c r="F7" s="97"/>
      <c r="G7" s="97"/>
    </row>
    <row r="8" spans="1:7" s="93" customFormat="1" ht="17.25" customHeight="1">
      <c r="A8" s="1223" t="s">
        <v>107</v>
      </c>
      <c r="B8" s="1223"/>
      <c r="C8" s="1223"/>
      <c r="D8" s="1223"/>
      <c r="E8" s="1223"/>
      <c r="F8" s="1223"/>
      <c r="G8" s="1223"/>
    </row>
    <row r="9" spans="1:7" s="93" customFormat="1" ht="25.5" customHeight="1">
      <c r="A9" s="1224" t="s">
        <v>108</v>
      </c>
      <c r="B9" s="1224"/>
      <c r="C9" s="1224"/>
      <c r="D9" s="1224"/>
      <c r="E9" s="1224"/>
      <c r="F9" s="1224"/>
      <c r="G9" s="1224"/>
    </row>
    <row r="10" spans="1:7" s="98" customFormat="1" ht="15.75" customHeight="1">
      <c r="A10" s="1219" t="s">
        <v>109</v>
      </c>
      <c r="B10" s="1219"/>
      <c r="C10" s="1219"/>
      <c r="D10" s="1219"/>
      <c r="E10" s="1219"/>
      <c r="F10" s="1219"/>
      <c r="G10" s="1219"/>
    </row>
    <row r="11" spans="1:7" s="99" customFormat="1" ht="12" customHeight="1">
      <c r="G11" s="91" t="s">
        <v>56</v>
      </c>
    </row>
    <row r="12" spans="1:7" s="102" customFormat="1" ht="31.5">
      <c r="A12" s="100" t="s">
        <v>110</v>
      </c>
      <c r="B12" s="100" t="s">
        <v>0</v>
      </c>
      <c r="C12" s="100" t="s">
        <v>42</v>
      </c>
      <c r="D12" s="101" t="s">
        <v>246</v>
      </c>
      <c r="E12" s="101" t="s">
        <v>247</v>
      </c>
      <c r="F12" s="101" t="s">
        <v>248</v>
      </c>
      <c r="G12" s="101" t="s">
        <v>111</v>
      </c>
    </row>
    <row r="13" spans="1:7" s="106" customFormat="1">
      <c r="A13" s="103">
        <v>1</v>
      </c>
      <c r="B13" s="103">
        <v>2</v>
      </c>
      <c r="C13" s="104">
        <v>3</v>
      </c>
      <c r="D13" s="104">
        <v>4</v>
      </c>
      <c r="E13" s="103">
        <v>5</v>
      </c>
      <c r="F13" s="105">
        <v>6</v>
      </c>
      <c r="G13" s="103">
        <v>7</v>
      </c>
    </row>
    <row r="14" spans="1:7" s="112" customFormat="1" ht="18" customHeight="1">
      <c r="A14" s="107">
        <v>1</v>
      </c>
      <c r="B14" s="108" t="s">
        <v>112</v>
      </c>
      <c r="C14" s="108"/>
      <c r="D14" s="109"/>
      <c r="E14" s="109"/>
      <c r="F14" s="110"/>
      <c r="G14" s="111" t="e">
        <f>F14/E14*100</f>
        <v>#DIV/0!</v>
      </c>
    </row>
    <row r="15" spans="1:7" s="112" customFormat="1" ht="18" customHeight="1">
      <c r="A15" s="107">
        <v>2</v>
      </c>
      <c r="B15" s="108" t="s">
        <v>113</v>
      </c>
      <c r="C15" s="108"/>
      <c r="D15" s="109"/>
      <c r="E15" s="109"/>
      <c r="F15" s="110"/>
      <c r="G15" s="111" t="e">
        <f>F15/E15*100</f>
        <v>#DIV/0!</v>
      </c>
    </row>
    <row r="16" spans="1:7" s="112" customFormat="1" ht="18" customHeight="1">
      <c r="A16" s="107">
        <v>3</v>
      </c>
      <c r="B16" s="113" t="s">
        <v>114</v>
      </c>
      <c r="C16" s="113"/>
      <c r="D16" s="111">
        <f>SUM(D18:D26)</f>
        <v>0</v>
      </c>
      <c r="E16" s="111">
        <f>SUM(E18:E26)</f>
        <v>0</v>
      </c>
      <c r="F16" s="111">
        <f>SUM(F18:F26)</f>
        <v>0</v>
      </c>
      <c r="G16" s="111" t="e">
        <f>F16/E16*100</f>
        <v>#DIV/0!</v>
      </c>
    </row>
    <row r="17" spans="1:7" ht="18" customHeight="1">
      <c r="A17" s="114"/>
      <c r="B17" s="115" t="s">
        <v>115</v>
      </c>
      <c r="C17" s="115"/>
      <c r="D17" s="116"/>
      <c r="E17" s="116"/>
      <c r="F17" s="117"/>
      <c r="G17" s="118"/>
    </row>
    <row r="18" spans="1:7" ht="18" customHeight="1">
      <c r="A18" s="114" t="s">
        <v>116</v>
      </c>
      <c r="B18" s="115"/>
      <c r="C18" s="115"/>
      <c r="D18" s="116"/>
      <c r="E18" s="116"/>
      <c r="F18" s="117"/>
      <c r="G18" s="118" t="e">
        <f t="shared" ref="G18:G25" si="0">F18/E18*100</f>
        <v>#DIV/0!</v>
      </c>
    </row>
    <row r="19" spans="1:7" ht="18" customHeight="1">
      <c r="A19" s="114" t="s">
        <v>116</v>
      </c>
      <c r="B19" s="115"/>
      <c r="C19" s="115"/>
      <c r="D19" s="116"/>
      <c r="E19" s="116"/>
      <c r="F19" s="117"/>
      <c r="G19" s="118" t="e">
        <f t="shared" si="0"/>
        <v>#DIV/0!</v>
      </c>
    </row>
    <row r="20" spans="1:7" ht="18" customHeight="1">
      <c r="A20" s="114" t="s">
        <v>116</v>
      </c>
      <c r="B20" s="115"/>
      <c r="C20" s="115"/>
      <c r="D20" s="116"/>
      <c r="E20" s="116"/>
      <c r="F20" s="117"/>
      <c r="G20" s="118" t="e">
        <f t="shared" si="0"/>
        <v>#DIV/0!</v>
      </c>
    </row>
    <row r="21" spans="1:7" ht="18" customHeight="1">
      <c r="A21" s="114" t="s">
        <v>116</v>
      </c>
      <c r="B21" s="115"/>
      <c r="C21" s="115"/>
      <c r="D21" s="116"/>
      <c r="E21" s="116"/>
      <c r="F21" s="117"/>
      <c r="G21" s="118" t="e">
        <f t="shared" si="0"/>
        <v>#DIV/0!</v>
      </c>
    </row>
    <row r="22" spans="1:7" ht="18" customHeight="1">
      <c r="A22" s="114" t="s">
        <v>116</v>
      </c>
      <c r="B22" s="115"/>
      <c r="C22" s="115"/>
      <c r="D22" s="116"/>
      <c r="E22" s="116"/>
      <c r="F22" s="117"/>
      <c r="G22" s="118" t="e">
        <f t="shared" si="0"/>
        <v>#DIV/0!</v>
      </c>
    </row>
    <row r="23" spans="1:7" ht="18" customHeight="1">
      <c r="A23" s="114" t="s">
        <v>116</v>
      </c>
      <c r="B23" s="115"/>
      <c r="C23" s="115"/>
      <c r="D23" s="116"/>
      <c r="E23" s="116"/>
      <c r="F23" s="117"/>
      <c r="G23" s="118" t="e">
        <f t="shared" si="0"/>
        <v>#DIV/0!</v>
      </c>
    </row>
    <row r="24" spans="1:7" ht="18" customHeight="1">
      <c r="A24" s="114" t="s">
        <v>117</v>
      </c>
      <c r="B24" s="115"/>
      <c r="C24" s="115"/>
      <c r="D24" s="116"/>
      <c r="E24" s="116"/>
      <c r="F24" s="117"/>
      <c r="G24" s="118" t="e">
        <f>F24/E24*100</f>
        <v>#DIV/0!</v>
      </c>
    </row>
    <row r="25" spans="1:7" ht="18" customHeight="1">
      <c r="A25" s="114" t="s">
        <v>116</v>
      </c>
      <c r="B25" s="115"/>
      <c r="C25" s="115"/>
      <c r="D25" s="116"/>
      <c r="E25" s="116"/>
      <c r="F25" s="117"/>
      <c r="G25" s="118" t="e">
        <f t="shared" si="0"/>
        <v>#DIV/0!</v>
      </c>
    </row>
    <row r="26" spans="1:7" ht="18" customHeight="1">
      <c r="A26" s="114"/>
      <c r="B26" s="115"/>
      <c r="C26" s="115"/>
      <c r="D26" s="116"/>
      <c r="E26" s="116"/>
      <c r="F26" s="117"/>
      <c r="G26" s="118"/>
    </row>
    <row r="27" spans="1:7" s="112" customFormat="1" ht="18" customHeight="1">
      <c r="A27" s="107">
        <v>4</v>
      </c>
      <c r="B27" s="113" t="s">
        <v>118</v>
      </c>
      <c r="C27" s="113"/>
      <c r="D27" s="111">
        <f>D28+D38</f>
        <v>0</v>
      </c>
      <c r="E27" s="111">
        <f>E28+E38</f>
        <v>0</v>
      </c>
      <c r="F27" s="111">
        <f>F28+F38</f>
        <v>0</v>
      </c>
      <c r="G27" s="111" t="e">
        <f>F27/E27*100</f>
        <v>#DIV/0!</v>
      </c>
    </row>
    <row r="28" spans="1:7" s="112" customFormat="1" ht="18" customHeight="1">
      <c r="A28" s="119" t="s">
        <v>119</v>
      </c>
      <c r="B28" s="120" t="s">
        <v>120</v>
      </c>
      <c r="C28" s="120"/>
      <c r="D28" s="121">
        <f>D29+D32</f>
        <v>0</v>
      </c>
      <c r="E28" s="121">
        <f>E29+E32</f>
        <v>0</v>
      </c>
      <c r="F28" s="121">
        <f>F29+F32</f>
        <v>0</v>
      </c>
      <c r="G28" s="121" t="e">
        <f>F28/E28*100</f>
        <v>#DIV/0!</v>
      </c>
    </row>
    <row r="29" spans="1:7" ht="18" customHeight="1">
      <c r="A29" s="114" t="s">
        <v>121</v>
      </c>
      <c r="B29" s="122" t="s">
        <v>122</v>
      </c>
      <c r="C29" s="122"/>
      <c r="D29" s="118">
        <f>D30+D31</f>
        <v>0</v>
      </c>
      <c r="E29" s="118">
        <f>E30+E31</f>
        <v>0</v>
      </c>
      <c r="F29" s="118">
        <f>F30+F31</f>
        <v>0</v>
      </c>
      <c r="G29" s="118" t="e">
        <f>F29/E29*100</f>
        <v>#DIV/0!</v>
      </c>
    </row>
    <row r="30" spans="1:7" ht="18" customHeight="1">
      <c r="A30" s="114" t="s">
        <v>123</v>
      </c>
      <c r="B30" s="122"/>
      <c r="C30" s="122"/>
      <c r="D30" s="116"/>
      <c r="E30" s="116"/>
      <c r="F30" s="117"/>
      <c r="G30" s="118"/>
    </row>
    <row r="31" spans="1:7" ht="18" customHeight="1">
      <c r="A31" s="114" t="s">
        <v>116</v>
      </c>
      <c r="B31" s="115"/>
      <c r="C31" s="115"/>
      <c r="D31" s="116"/>
      <c r="E31" s="116"/>
      <c r="F31" s="117"/>
      <c r="G31" s="118"/>
    </row>
    <row r="32" spans="1:7" ht="18" customHeight="1">
      <c r="A32" s="114" t="s">
        <v>124</v>
      </c>
      <c r="B32" s="115" t="s">
        <v>125</v>
      </c>
      <c r="C32" s="115"/>
      <c r="D32" s="118">
        <f>SUM(D34:D37)</f>
        <v>0</v>
      </c>
      <c r="E32" s="118">
        <f>SUM(E34:E37)</f>
        <v>0</v>
      </c>
      <c r="F32" s="118">
        <f>SUM(F34:F37)</f>
        <v>0</v>
      </c>
      <c r="G32" s="118" t="e">
        <f>F32/E32*100</f>
        <v>#DIV/0!</v>
      </c>
    </row>
    <row r="33" spans="1:7" ht="18" customHeight="1">
      <c r="A33" s="114"/>
      <c r="B33" s="122" t="s">
        <v>115</v>
      </c>
      <c r="C33" s="122"/>
      <c r="D33" s="116"/>
      <c r="E33" s="116"/>
      <c r="F33" s="117"/>
      <c r="G33" s="118"/>
    </row>
    <row r="34" spans="1:7" ht="18" customHeight="1">
      <c r="A34" s="114" t="s">
        <v>126</v>
      </c>
      <c r="B34" s="115"/>
      <c r="C34" s="115"/>
      <c r="D34" s="116"/>
      <c r="E34" s="116"/>
      <c r="F34" s="117"/>
      <c r="G34" s="118" t="e">
        <f t="shared" ref="G34:G42" si="1">F34/E34*100</f>
        <v>#DIV/0!</v>
      </c>
    </row>
    <row r="35" spans="1:7" ht="18" customHeight="1">
      <c r="A35" s="114" t="s">
        <v>116</v>
      </c>
      <c r="B35" s="115"/>
      <c r="C35" s="115"/>
      <c r="D35" s="116"/>
      <c r="E35" s="116"/>
      <c r="F35" s="117"/>
      <c r="G35" s="118" t="e">
        <f t="shared" si="1"/>
        <v>#DIV/0!</v>
      </c>
    </row>
    <row r="36" spans="1:7" ht="18" customHeight="1">
      <c r="A36" s="114" t="s">
        <v>116</v>
      </c>
      <c r="B36" s="115"/>
      <c r="C36" s="115"/>
      <c r="D36" s="116"/>
      <c r="E36" s="116"/>
      <c r="F36" s="117"/>
      <c r="G36" s="118" t="e">
        <f t="shared" si="1"/>
        <v>#DIV/0!</v>
      </c>
    </row>
    <row r="37" spans="1:7" ht="18" customHeight="1">
      <c r="A37" s="114" t="s">
        <v>116</v>
      </c>
      <c r="B37" s="115"/>
      <c r="C37" s="115"/>
      <c r="D37" s="116"/>
      <c r="E37" s="116"/>
      <c r="F37" s="117"/>
      <c r="G37" s="118" t="e">
        <f t="shared" si="1"/>
        <v>#DIV/0!</v>
      </c>
    </row>
    <row r="38" spans="1:7" s="112" customFormat="1" ht="18" customHeight="1">
      <c r="A38" s="119" t="s">
        <v>127</v>
      </c>
      <c r="B38" s="120" t="s">
        <v>232</v>
      </c>
      <c r="C38" s="120"/>
      <c r="D38" s="121">
        <f>D39+D42</f>
        <v>0</v>
      </c>
      <c r="E38" s="121">
        <f>E39+E42</f>
        <v>0</v>
      </c>
      <c r="F38" s="121">
        <f>F39+F42</f>
        <v>0</v>
      </c>
      <c r="G38" s="121" t="e">
        <f t="shared" si="1"/>
        <v>#DIV/0!</v>
      </c>
    </row>
    <row r="39" spans="1:7" ht="18" customHeight="1">
      <c r="A39" s="114" t="s">
        <v>128</v>
      </c>
      <c r="B39" s="115" t="s">
        <v>129</v>
      </c>
      <c r="C39" s="115"/>
      <c r="D39" s="118">
        <f>SUM(D40:D41)</f>
        <v>0</v>
      </c>
      <c r="E39" s="118">
        <f>SUM(E40:E41)</f>
        <v>0</v>
      </c>
      <c r="F39" s="118">
        <f>SUM(F40:F41)</f>
        <v>0</v>
      </c>
      <c r="G39" s="118" t="e">
        <f t="shared" si="1"/>
        <v>#DIV/0!</v>
      </c>
    </row>
    <row r="40" spans="1:7" ht="18" customHeight="1">
      <c r="A40" s="114" t="s">
        <v>116</v>
      </c>
      <c r="B40" s="115"/>
      <c r="C40" s="115"/>
      <c r="D40" s="116"/>
      <c r="E40" s="116"/>
      <c r="F40" s="117"/>
      <c r="G40" s="118"/>
    </row>
    <row r="41" spans="1:7" ht="18" customHeight="1">
      <c r="A41" s="114" t="s">
        <v>116</v>
      </c>
      <c r="B41" s="115"/>
      <c r="C41" s="115"/>
      <c r="D41" s="116"/>
      <c r="E41" s="116"/>
      <c r="F41" s="117"/>
      <c r="G41" s="118"/>
    </row>
    <row r="42" spans="1:7" ht="18" customHeight="1">
      <c r="A42" s="114" t="s">
        <v>130</v>
      </c>
      <c r="B42" s="115" t="s">
        <v>131</v>
      </c>
      <c r="C42" s="115"/>
      <c r="D42" s="118">
        <f>SUM(D43:D45)</f>
        <v>0</v>
      </c>
      <c r="E42" s="118">
        <f>SUM(E43:E45)</f>
        <v>0</v>
      </c>
      <c r="F42" s="118">
        <f>SUM(F43:F45)</f>
        <v>0</v>
      </c>
      <c r="G42" s="118" t="e">
        <f t="shared" si="1"/>
        <v>#DIV/0!</v>
      </c>
    </row>
    <row r="43" spans="1:7" ht="18" customHeight="1">
      <c r="A43" s="114" t="s">
        <v>116</v>
      </c>
      <c r="B43" s="115"/>
      <c r="C43" s="115"/>
      <c r="D43" s="116"/>
      <c r="E43" s="116"/>
      <c r="F43" s="117"/>
      <c r="G43" s="118"/>
    </row>
    <row r="44" spans="1:7" ht="18" customHeight="1">
      <c r="A44" s="114" t="s">
        <v>116</v>
      </c>
      <c r="B44" s="115"/>
      <c r="C44" s="115"/>
      <c r="D44" s="116"/>
      <c r="E44" s="116"/>
      <c r="F44" s="117"/>
      <c r="G44" s="118"/>
    </row>
    <row r="45" spans="1:7" ht="18" customHeight="1">
      <c r="A45" s="114"/>
      <c r="B45" s="115"/>
      <c r="C45" s="115"/>
      <c r="D45" s="116"/>
      <c r="E45" s="116"/>
      <c r="F45" s="117"/>
      <c r="G45" s="118"/>
    </row>
    <row r="46" spans="1:7" s="112" customFormat="1" ht="18" customHeight="1">
      <c r="A46" s="107">
        <v>5</v>
      </c>
      <c r="B46" s="113" t="s">
        <v>132</v>
      </c>
      <c r="C46" s="113"/>
      <c r="D46" s="109"/>
      <c r="E46" s="109"/>
      <c r="F46" s="109"/>
      <c r="G46" s="111" t="e">
        <f>F46/E46*100</f>
        <v>#DIV/0!</v>
      </c>
    </row>
    <row r="47" spans="1:7" s="112" customFormat="1" ht="18" customHeight="1">
      <c r="A47" s="107">
        <v>6</v>
      </c>
      <c r="B47" s="108" t="s">
        <v>188</v>
      </c>
      <c r="C47" s="108"/>
      <c r="D47" s="123">
        <f>D14+D15+D16-D27-D46</f>
        <v>0</v>
      </c>
      <c r="E47" s="123">
        <f>E14+E15+E16-E27-E46</f>
        <v>0</v>
      </c>
      <c r="F47" s="123">
        <f>F14+F15+F16-F27-F46</f>
        <v>0</v>
      </c>
      <c r="G47" s="111" t="e">
        <f>F47/E47*100</f>
        <v>#DIV/0!</v>
      </c>
    </row>
    <row r="48" spans="1:7" s="112" customFormat="1" ht="21.75" hidden="1" customHeight="1">
      <c r="A48" s="124"/>
      <c r="B48" s="125" t="s">
        <v>115</v>
      </c>
      <c r="C48" s="125"/>
      <c r="D48" s="126"/>
      <c r="E48" s="127"/>
      <c r="F48" s="126"/>
      <c r="G48" s="128"/>
    </row>
    <row r="49" spans="1:16" s="112" customFormat="1" ht="21" hidden="1" customHeight="1">
      <c r="A49" s="114" t="s">
        <v>133</v>
      </c>
      <c r="B49" s="122" t="s">
        <v>134</v>
      </c>
      <c r="C49" s="122"/>
      <c r="D49" s="129"/>
      <c r="E49" s="130"/>
      <c r="F49" s="129"/>
      <c r="G49" s="131" t="e">
        <f>F49/E49*100</f>
        <v>#DIV/0!</v>
      </c>
    </row>
    <row r="50" spans="1:16" s="112" customFormat="1" ht="21" hidden="1" customHeight="1">
      <c r="A50" s="114" t="s">
        <v>135</v>
      </c>
      <c r="B50" s="122" t="s">
        <v>15</v>
      </c>
      <c r="C50" s="122"/>
      <c r="D50" s="129"/>
      <c r="E50" s="130"/>
      <c r="F50" s="129"/>
      <c r="G50" s="131" t="e">
        <f>F50/E50*100</f>
        <v>#DIV/0!</v>
      </c>
    </row>
    <row r="51" spans="1:16" s="112" customFormat="1" ht="21" hidden="1" customHeight="1">
      <c r="A51" s="114" t="s">
        <v>136</v>
      </c>
      <c r="B51" s="122" t="s">
        <v>137</v>
      </c>
      <c r="C51" s="122"/>
      <c r="D51" s="129"/>
      <c r="E51" s="130"/>
      <c r="F51" s="129"/>
      <c r="G51" s="131" t="e">
        <f>F51/E51*100</f>
        <v>#DIV/0!</v>
      </c>
    </row>
    <row r="52" spans="1:16" s="112" customFormat="1" ht="21" hidden="1" customHeight="1">
      <c r="A52" s="132" t="s">
        <v>138</v>
      </c>
      <c r="B52" s="133" t="s">
        <v>139</v>
      </c>
      <c r="C52" s="133"/>
      <c r="D52" s="134"/>
      <c r="E52" s="135"/>
      <c r="F52" s="134"/>
      <c r="G52" s="136" t="e">
        <f>F52/E52*100</f>
        <v>#DIV/0!</v>
      </c>
    </row>
    <row r="53" spans="1:16" s="99" customFormat="1" ht="15.75" customHeight="1">
      <c r="A53" s="137"/>
      <c r="B53" s="138" t="s">
        <v>140</v>
      </c>
      <c r="C53" s="138"/>
    </row>
    <row r="54" spans="1:16" s="99" customFormat="1" ht="19.5" customHeight="1">
      <c r="A54" s="99" t="s">
        <v>280</v>
      </c>
      <c r="B54" s="91"/>
      <c r="C54" s="91"/>
    </row>
    <row r="55" spans="1:16" s="99" customFormat="1" ht="264" customHeight="1">
      <c r="A55" s="139"/>
    </row>
    <row r="56" spans="1:16" s="261" customFormat="1" ht="14.25" customHeight="1">
      <c r="A56" s="249"/>
      <c r="B56" s="299" t="s">
        <v>275</v>
      </c>
      <c r="C56" s="293"/>
      <c r="D56" s="293"/>
      <c r="E56" s="293"/>
      <c r="F56" s="293"/>
      <c r="G56" s="293"/>
      <c r="H56" s="244"/>
      <c r="I56" s="244"/>
      <c r="J56" s="244"/>
      <c r="K56" s="244"/>
      <c r="L56" s="244"/>
      <c r="M56" s="244"/>
      <c r="N56" s="244"/>
      <c r="O56" s="244"/>
      <c r="P56" s="249"/>
    </row>
    <row r="57" spans="1:16" s="112" customFormat="1" ht="14.25" customHeight="1">
      <c r="A57" s="253"/>
      <c r="B57" s="298"/>
      <c r="C57" s="298"/>
      <c r="D57" s="253"/>
      <c r="E57" s="253"/>
      <c r="F57" s="253"/>
      <c r="G57" s="253"/>
    </row>
    <row r="58" spans="1:16" s="112" customFormat="1" ht="14.25" customHeight="1">
      <c r="A58" s="253"/>
      <c r="B58" s="1225" t="s">
        <v>193</v>
      </c>
      <c r="C58" s="1225"/>
      <c r="E58" s="112" t="s">
        <v>10</v>
      </c>
      <c r="F58" s="91"/>
      <c r="G58" s="253"/>
      <c r="H58" s="1168"/>
      <c r="I58" s="1168"/>
      <c r="J58" s="1168"/>
      <c r="K58" s="1168"/>
      <c r="L58" s="1168"/>
      <c r="M58" s="253"/>
      <c r="N58" s="253"/>
      <c r="O58" s="253"/>
    </row>
    <row r="59" spans="1:16" s="112" customFormat="1" ht="14.25" customHeight="1">
      <c r="A59" s="253"/>
      <c r="B59" s="1226"/>
      <c r="C59" s="1227"/>
      <c r="D59" s="286"/>
      <c r="E59" s="283"/>
      <c r="F59" s="285"/>
      <c r="G59" s="253"/>
      <c r="I59" s="91"/>
      <c r="J59" s="91"/>
      <c r="K59" s="91"/>
      <c r="L59" s="91"/>
      <c r="M59" s="91"/>
      <c r="N59" s="91"/>
      <c r="O59" s="91"/>
    </row>
    <row r="60" spans="1:16" s="112" customFormat="1" ht="14.25" customHeight="1">
      <c r="A60" s="253"/>
      <c r="B60" s="1226"/>
      <c r="C60" s="1227"/>
      <c r="D60" s="91"/>
      <c r="E60" s="286"/>
      <c r="F60" s="287"/>
      <c r="G60" s="253"/>
      <c r="I60" s="91"/>
      <c r="J60" s="91"/>
      <c r="K60" s="91"/>
      <c r="L60" s="91"/>
      <c r="M60" s="91"/>
      <c r="N60" s="91"/>
      <c r="O60" s="91"/>
    </row>
    <row r="61" spans="1:16" s="112" customFormat="1" ht="14.25" customHeight="1">
      <c r="A61" s="253"/>
      <c r="B61" s="1226"/>
      <c r="C61" s="1227"/>
      <c r="D61" s="91"/>
      <c r="E61" s="286"/>
      <c r="F61" s="287"/>
      <c r="G61" s="253"/>
      <c r="I61" s="91"/>
      <c r="J61" s="91"/>
      <c r="K61" s="91"/>
      <c r="L61" s="91"/>
      <c r="M61" s="91"/>
      <c r="N61" s="91"/>
      <c r="O61" s="91"/>
    </row>
    <row r="62" spans="1:16" s="112" customFormat="1" ht="14.25" customHeight="1">
      <c r="A62" s="253"/>
      <c r="B62" s="1226"/>
      <c r="C62" s="1227"/>
      <c r="D62" s="91"/>
      <c r="E62" s="286"/>
      <c r="F62" s="287"/>
      <c r="G62" s="253"/>
      <c r="I62" s="91"/>
      <c r="J62" s="91"/>
      <c r="K62" s="91"/>
      <c r="L62" s="91"/>
      <c r="M62" s="91"/>
      <c r="N62" s="91"/>
      <c r="O62" s="91"/>
    </row>
    <row r="63" spans="1:16" s="112" customFormat="1" ht="14.25" customHeight="1">
      <c r="A63" s="253"/>
      <c r="B63" s="1226"/>
      <c r="C63" s="1227"/>
      <c r="D63" s="91"/>
      <c r="E63" s="286"/>
      <c r="F63" s="287"/>
      <c r="G63" s="253"/>
      <c r="I63" s="91"/>
      <c r="J63" s="91"/>
      <c r="K63" s="91"/>
      <c r="L63" s="91"/>
      <c r="M63" s="91"/>
      <c r="N63" s="91"/>
      <c r="O63" s="91"/>
    </row>
    <row r="64" spans="1:16" s="112" customFormat="1" ht="14.25" customHeight="1">
      <c r="A64" s="253"/>
      <c r="B64" s="1226"/>
      <c r="C64" s="1227"/>
      <c r="D64" s="91"/>
      <c r="E64" s="286"/>
      <c r="F64" s="287"/>
      <c r="G64" s="253"/>
      <c r="I64" s="91"/>
      <c r="J64" s="91"/>
      <c r="K64" s="91"/>
      <c r="L64" s="91"/>
      <c r="M64" s="91"/>
      <c r="N64" s="91"/>
      <c r="O64" s="91"/>
    </row>
    <row r="65" spans="1:15" s="112" customFormat="1" ht="14.25" customHeight="1">
      <c r="A65" s="253"/>
      <c r="B65" s="1226"/>
      <c r="C65" s="1227"/>
      <c r="D65" s="91"/>
      <c r="E65" s="286"/>
      <c r="F65" s="287"/>
      <c r="G65" s="253"/>
      <c r="I65" s="91"/>
      <c r="J65" s="91"/>
      <c r="K65" s="91"/>
      <c r="L65" s="91"/>
      <c r="M65" s="91"/>
      <c r="N65" s="91"/>
      <c r="O65" s="91"/>
    </row>
    <row r="66" spans="1:15" s="112" customFormat="1" ht="14.25" customHeight="1">
      <c r="A66" s="253"/>
      <c r="B66" s="1226"/>
      <c r="C66" s="1227"/>
      <c r="D66" s="91"/>
      <c r="E66" s="286"/>
      <c r="F66" s="287"/>
      <c r="G66" s="253"/>
      <c r="H66" s="91"/>
      <c r="I66" s="91"/>
      <c r="J66" s="91"/>
      <c r="K66" s="91"/>
      <c r="L66" s="91"/>
      <c r="M66" s="91"/>
      <c r="N66" s="91"/>
      <c r="O66" s="91"/>
    </row>
    <row r="67" spans="1:15" s="112" customFormat="1" ht="14.25" customHeight="1">
      <c r="A67" s="253"/>
      <c r="B67" s="1226"/>
      <c r="C67" s="1227"/>
      <c r="D67" s="91"/>
      <c r="E67" s="286"/>
      <c r="F67" s="287"/>
      <c r="G67" s="253"/>
      <c r="H67" s="91"/>
      <c r="I67" s="91"/>
      <c r="J67" s="91"/>
      <c r="K67" s="91"/>
      <c r="L67" s="91"/>
      <c r="M67" s="91"/>
      <c r="N67" s="91"/>
      <c r="O67" s="91"/>
    </row>
    <row r="68" spans="1:15" s="112" customFormat="1" ht="14.25" customHeight="1">
      <c r="A68" s="253"/>
      <c r="B68" s="1226"/>
      <c r="C68" s="1227"/>
      <c r="D68" s="91"/>
      <c r="E68" s="286"/>
      <c r="F68" s="287"/>
      <c r="G68" s="253"/>
      <c r="H68" s="91"/>
      <c r="I68" s="91"/>
      <c r="J68" s="91"/>
      <c r="K68" s="91"/>
      <c r="L68" s="91"/>
      <c r="M68" s="91"/>
      <c r="N68" s="91"/>
      <c r="O68" s="91"/>
    </row>
    <row r="69" spans="1:15" s="112" customFormat="1" ht="14.25" customHeight="1">
      <c r="A69" s="253"/>
      <c r="B69" s="1226"/>
      <c r="C69" s="1227"/>
      <c r="D69" s="91"/>
      <c r="E69" s="286"/>
      <c r="F69" s="287"/>
      <c r="G69" s="253"/>
      <c r="H69" s="91"/>
      <c r="I69" s="91"/>
      <c r="J69" s="91"/>
      <c r="K69" s="91"/>
      <c r="L69" s="91"/>
      <c r="M69" s="91"/>
      <c r="N69" s="91"/>
      <c r="O69" s="91"/>
    </row>
    <row r="70" spans="1:15" s="112" customFormat="1" ht="14.25" customHeight="1">
      <c r="A70" s="253"/>
      <c r="B70" s="1228"/>
      <c r="C70" s="1229"/>
      <c r="D70" s="91"/>
      <c r="E70" s="288"/>
      <c r="F70" s="290"/>
      <c r="G70" s="253"/>
      <c r="H70" s="91"/>
      <c r="I70" s="91"/>
      <c r="J70" s="91"/>
      <c r="K70" s="91"/>
      <c r="L70" s="91"/>
      <c r="M70" s="91"/>
      <c r="N70" s="91"/>
      <c r="O70" s="91"/>
    </row>
    <row r="71" spans="1:15" s="112" customFormat="1" ht="14.25" customHeight="1">
      <c r="A71" s="253"/>
      <c r="B71" s="300" t="s">
        <v>103</v>
      </c>
      <c r="C71" s="294"/>
      <c r="D71" s="294"/>
      <c r="E71" s="300" t="s">
        <v>103</v>
      </c>
      <c r="F71" s="294"/>
      <c r="G71" s="253"/>
      <c r="H71" s="1165"/>
      <c r="I71" s="1163"/>
      <c r="J71" s="1163"/>
      <c r="K71" s="1163"/>
      <c r="L71" s="1163"/>
      <c r="M71" s="91"/>
      <c r="N71" s="294"/>
      <c r="O71" s="294"/>
    </row>
    <row r="72" spans="1:15" s="112" customFormat="1" ht="14.25" customHeight="1">
      <c r="A72" s="253"/>
      <c r="B72" s="298"/>
      <c r="C72" s="298"/>
      <c r="D72" s="253"/>
      <c r="E72" s="253"/>
      <c r="F72" s="253"/>
      <c r="G72" s="253"/>
    </row>
    <row r="73" spans="1:15" s="112" customFormat="1" ht="14.25" customHeight="1">
      <c r="A73" s="253"/>
      <c r="B73" s="298"/>
      <c r="C73" s="298"/>
      <c r="D73" s="253"/>
      <c r="E73" s="253"/>
      <c r="F73" s="253"/>
      <c r="G73" s="253"/>
    </row>
    <row r="74" spans="1:15" s="112" customFormat="1" ht="14.25" customHeight="1">
      <c r="A74" s="253"/>
      <c r="B74" s="301" t="s">
        <v>76</v>
      </c>
      <c r="G74" s="253"/>
    </row>
    <row r="75" spans="1:15" s="112" customFormat="1" ht="14.25" customHeight="1">
      <c r="A75" s="253"/>
      <c r="B75" s="302"/>
      <c r="C75" s="286"/>
      <c r="D75" s="91"/>
      <c r="E75" s="91"/>
      <c r="F75" s="91"/>
      <c r="G75" s="253"/>
    </row>
    <row r="76" spans="1:15" s="112" customFormat="1" ht="14.25" customHeight="1">
      <c r="A76" s="253"/>
      <c r="B76" s="303"/>
      <c r="C76" s="286"/>
      <c r="D76" s="91"/>
      <c r="E76" s="91"/>
      <c r="F76" s="91"/>
      <c r="G76" s="253"/>
    </row>
    <row r="77" spans="1:15" s="112" customFormat="1" ht="14.25" customHeight="1">
      <c r="A77" s="253"/>
      <c r="B77" s="303"/>
      <c r="C77" s="286"/>
      <c r="D77" s="91"/>
      <c r="E77" s="91"/>
      <c r="F77" s="91"/>
      <c r="G77" s="253"/>
    </row>
    <row r="78" spans="1:15" s="112" customFormat="1" ht="14.25" customHeight="1">
      <c r="A78" s="253"/>
      <c r="B78" s="303"/>
      <c r="C78" s="286"/>
      <c r="D78" s="91"/>
      <c r="E78" s="91"/>
      <c r="F78" s="91"/>
      <c r="G78" s="253"/>
    </row>
    <row r="79" spans="1:15" s="112" customFormat="1" ht="14.25" customHeight="1">
      <c r="A79" s="253"/>
      <c r="B79" s="303"/>
      <c r="C79" s="286"/>
      <c r="D79" s="91"/>
      <c r="E79" s="91"/>
      <c r="F79" s="91"/>
      <c r="G79" s="253"/>
    </row>
    <row r="80" spans="1:15" s="112" customFormat="1" ht="14.25" customHeight="1">
      <c r="A80" s="253"/>
      <c r="B80" s="303"/>
      <c r="C80" s="286"/>
      <c r="D80" s="91"/>
      <c r="E80" s="91"/>
      <c r="F80" s="91"/>
      <c r="G80" s="253"/>
    </row>
    <row r="81" spans="1:15" s="112" customFormat="1" ht="14.25" customHeight="1">
      <c r="A81" s="253"/>
      <c r="B81" s="303"/>
      <c r="C81" s="286"/>
      <c r="D81" s="91"/>
      <c r="E81" s="91"/>
      <c r="F81" s="91"/>
      <c r="G81" s="253"/>
    </row>
    <row r="82" spans="1:15" s="112" customFormat="1" ht="14.25" customHeight="1">
      <c r="A82" s="253"/>
      <c r="B82" s="303"/>
      <c r="C82" s="286"/>
      <c r="D82" s="91"/>
      <c r="E82" s="91"/>
      <c r="F82" s="91"/>
      <c r="G82" s="253"/>
    </row>
    <row r="83" spans="1:15" s="112" customFormat="1" ht="14.25" customHeight="1">
      <c r="A83" s="253"/>
      <c r="B83" s="303"/>
      <c r="C83" s="286"/>
      <c r="D83" s="91"/>
      <c r="E83" s="91"/>
      <c r="F83" s="91"/>
      <c r="G83" s="253"/>
    </row>
    <row r="84" spans="1:15" s="112" customFormat="1" ht="14.25" customHeight="1">
      <c r="A84" s="253"/>
      <c r="B84" s="281"/>
      <c r="C84" s="286"/>
      <c r="D84" s="91"/>
      <c r="E84" s="91"/>
      <c r="F84" s="91"/>
      <c r="G84" s="253"/>
    </row>
    <row r="85" spans="1:15" s="112" customFormat="1" ht="14.25" customHeight="1">
      <c r="A85" s="253"/>
      <c r="B85" s="281"/>
      <c r="C85" s="286"/>
      <c r="D85" s="91"/>
      <c r="E85" s="91"/>
      <c r="F85" s="91"/>
      <c r="G85" s="253"/>
    </row>
    <row r="86" spans="1:15" s="112" customFormat="1" ht="14.25" customHeight="1">
      <c r="A86" s="253"/>
      <c r="B86" s="282"/>
      <c r="C86" s="286"/>
      <c r="D86" s="91"/>
      <c r="E86" s="91"/>
      <c r="F86" s="91"/>
      <c r="G86" s="253"/>
    </row>
    <row r="87" spans="1:15" s="112" customFormat="1" ht="14.25" customHeight="1">
      <c r="A87" s="253"/>
      <c r="B87" s="304" t="s">
        <v>103</v>
      </c>
      <c r="C87" s="294"/>
      <c r="D87" s="294"/>
      <c r="E87" s="294"/>
      <c r="F87" s="294"/>
      <c r="G87" s="253"/>
    </row>
    <row r="88" spans="1:15" s="112" customFormat="1" ht="14.25" customHeight="1">
      <c r="A88" s="253"/>
      <c r="B88" s="294"/>
      <c r="C88" s="305"/>
      <c r="D88" s="305"/>
      <c r="E88" s="305"/>
      <c r="F88" s="305"/>
      <c r="G88" s="253"/>
    </row>
    <row r="89" spans="1:15" s="93" customFormat="1" ht="14.25" customHeight="1">
      <c r="A89" s="267"/>
      <c r="B89" s="1162"/>
      <c r="C89" s="1163"/>
      <c r="D89" s="1163"/>
      <c r="E89" s="1163"/>
      <c r="F89" s="1163"/>
      <c r="G89" s="1163"/>
      <c r="H89" s="1163"/>
      <c r="I89" s="1163"/>
      <c r="J89" s="1163"/>
      <c r="K89" s="1163"/>
      <c r="L89" s="1163"/>
      <c r="M89" s="1163"/>
      <c r="N89" s="1163"/>
      <c r="O89" s="1164"/>
    </row>
    <row r="90" spans="1:15" ht="12.75" customHeight="1">
      <c r="A90" s="142"/>
    </row>
    <row r="91" spans="1:15" ht="12.75" customHeight="1">
      <c r="A91" s="142"/>
    </row>
    <row r="92" spans="1:15" ht="12.75" customHeight="1">
      <c r="A92" s="142"/>
    </row>
    <row r="93" spans="1:15" ht="12.75" customHeight="1">
      <c r="A93" s="142"/>
    </row>
    <row r="94" spans="1:15" ht="12.75" customHeight="1">
      <c r="A94" s="142"/>
    </row>
    <row r="95" spans="1:15" ht="12.75" customHeight="1">
      <c r="A95" s="142"/>
    </row>
    <row r="96" spans="1:15" ht="12.75" customHeight="1">
      <c r="A96" s="142"/>
    </row>
    <row r="97" spans="1:1" ht="12.75" customHeight="1">
      <c r="A97" s="142"/>
    </row>
    <row r="98" spans="1:1" ht="12.75" customHeight="1">
      <c r="A98" s="142"/>
    </row>
    <row r="99" spans="1:1" ht="12.75" customHeight="1">
      <c r="A99" s="142"/>
    </row>
    <row r="100" spans="1:1" ht="12.75" customHeight="1">
      <c r="A100" s="142"/>
    </row>
    <row r="101" spans="1:1" ht="12.75" customHeight="1">
      <c r="A101" s="142"/>
    </row>
    <row r="102" spans="1:1" ht="12.75" customHeight="1">
      <c r="A102" s="142"/>
    </row>
    <row r="103" spans="1:1" ht="12.75" customHeight="1">
      <c r="A103" s="142"/>
    </row>
    <row r="104" spans="1:1" ht="12.75" customHeight="1">
      <c r="A104" s="142"/>
    </row>
    <row r="105" spans="1:1" ht="12.75" customHeight="1">
      <c r="A105" s="142"/>
    </row>
    <row r="106" spans="1:1" ht="12.75" customHeight="1">
      <c r="A106" s="142"/>
    </row>
    <row r="107" spans="1:1" ht="12.75" customHeight="1">
      <c r="A107" s="142"/>
    </row>
    <row r="108" spans="1:1" ht="12.75" customHeight="1">
      <c r="A108" s="142"/>
    </row>
    <row r="109" spans="1:1" ht="12.75" customHeight="1">
      <c r="A109" s="142"/>
    </row>
    <row r="110" spans="1:1" ht="12.75" customHeight="1">
      <c r="A110" s="142"/>
    </row>
    <row r="111" spans="1:1" ht="12.75" customHeight="1">
      <c r="A111" s="142"/>
    </row>
    <row r="112" spans="1:1" ht="12.75" customHeight="1">
      <c r="A112" s="142"/>
    </row>
    <row r="113" spans="1:1" ht="12.75" customHeight="1">
      <c r="A113" s="142"/>
    </row>
    <row r="114" spans="1:1" ht="12.75" customHeight="1">
      <c r="A114" s="142"/>
    </row>
    <row r="115" spans="1:1" ht="12.75" customHeight="1">
      <c r="A115" s="142"/>
    </row>
    <row r="116" spans="1:1" ht="12.75" customHeight="1">
      <c r="A116" s="142"/>
    </row>
    <row r="117" spans="1:1" ht="12.75" customHeight="1">
      <c r="A117" s="142"/>
    </row>
    <row r="118" spans="1:1" ht="12.75" customHeight="1">
      <c r="A118" s="142"/>
    </row>
    <row r="119" spans="1:1" ht="12.75" customHeight="1">
      <c r="A119" s="142"/>
    </row>
    <row r="120" spans="1:1" ht="12.75" customHeight="1">
      <c r="A120" s="142"/>
    </row>
    <row r="121" spans="1:1" ht="12.75" customHeight="1">
      <c r="A121" s="142"/>
    </row>
    <row r="122" spans="1:1" ht="12.75" customHeight="1">
      <c r="A122" s="142"/>
    </row>
    <row r="123" spans="1:1" ht="12.75" customHeight="1">
      <c r="A123" s="142"/>
    </row>
    <row r="124" spans="1:1" ht="12.75" customHeight="1">
      <c r="A124" s="142"/>
    </row>
    <row r="125" spans="1:1" ht="12.75" customHeight="1">
      <c r="A125" s="142"/>
    </row>
    <row r="126" spans="1:1" ht="12.75" customHeight="1">
      <c r="A126" s="142"/>
    </row>
    <row r="127" spans="1:1" ht="12.75" customHeight="1">
      <c r="A127" s="142"/>
    </row>
    <row r="128" spans="1:1" ht="12.75" customHeight="1">
      <c r="A128" s="142"/>
    </row>
    <row r="129" spans="1:1" ht="12.75" customHeight="1">
      <c r="A129" s="142"/>
    </row>
    <row r="130" spans="1:1" ht="12.75" customHeight="1">
      <c r="A130" s="142"/>
    </row>
    <row r="131" spans="1:1" ht="12.75" customHeight="1">
      <c r="A131" s="142"/>
    </row>
    <row r="132" spans="1:1" ht="12.75" customHeight="1">
      <c r="A132" s="142"/>
    </row>
    <row r="133" spans="1:1" ht="12.75" customHeight="1">
      <c r="A133" s="142"/>
    </row>
    <row r="134" spans="1:1" ht="12.75" customHeight="1">
      <c r="A134" s="142"/>
    </row>
    <row r="135" spans="1:1" ht="12.75" customHeight="1">
      <c r="A135" s="142"/>
    </row>
    <row r="136" spans="1:1" ht="12.75" customHeight="1">
      <c r="A136" s="142"/>
    </row>
    <row r="137" spans="1:1" ht="12.75" customHeight="1">
      <c r="A137" s="142"/>
    </row>
    <row r="138" spans="1:1" ht="12.75" customHeight="1">
      <c r="A138" s="142"/>
    </row>
    <row r="139" spans="1:1" ht="12.75" customHeight="1">
      <c r="A139" s="142"/>
    </row>
    <row r="140" spans="1:1" ht="12.75" customHeight="1">
      <c r="A140" s="142"/>
    </row>
    <row r="141" spans="1:1" ht="12.75" customHeight="1">
      <c r="A141" s="142"/>
    </row>
    <row r="142" spans="1:1" ht="12.75" customHeight="1">
      <c r="A142" s="142"/>
    </row>
    <row r="143" spans="1:1" ht="12.75" customHeight="1">
      <c r="A143" s="142"/>
    </row>
    <row r="144" spans="1:1" ht="12.75" customHeight="1">
      <c r="A144" s="142"/>
    </row>
    <row r="145" spans="1:1" ht="12.75" customHeight="1">
      <c r="A145" s="142"/>
    </row>
    <row r="146" spans="1:1" ht="12.75" customHeight="1">
      <c r="A146" s="142"/>
    </row>
    <row r="147" spans="1:1" ht="12.75" customHeight="1">
      <c r="A147" s="142"/>
    </row>
    <row r="148" spans="1:1" ht="12.75" customHeight="1">
      <c r="A148" s="142"/>
    </row>
    <row r="149" spans="1:1" ht="12.75" customHeight="1">
      <c r="A149" s="142"/>
    </row>
    <row r="150" spans="1:1" ht="12.75" customHeight="1">
      <c r="A150" s="142"/>
    </row>
    <row r="151" spans="1:1" ht="12.75" customHeight="1">
      <c r="A151" s="142"/>
    </row>
    <row r="152" spans="1:1">
      <c r="A152" s="142"/>
    </row>
    <row r="153" spans="1:1">
      <c r="A153" s="142"/>
    </row>
    <row r="154" spans="1:1">
      <c r="A154" s="142"/>
    </row>
    <row r="155" spans="1:1">
      <c r="A155" s="142"/>
    </row>
    <row r="156" spans="1:1">
      <c r="A156" s="142"/>
    </row>
    <row r="157" spans="1:1">
      <c r="A157" s="142"/>
    </row>
    <row r="158" spans="1:1">
      <c r="A158" s="142"/>
    </row>
    <row r="159" spans="1:1">
      <c r="A159" s="142"/>
    </row>
    <row r="160" spans="1:1">
      <c r="A160" s="142"/>
    </row>
    <row r="161" spans="1:1">
      <c r="A161" s="142"/>
    </row>
    <row r="162" spans="1:1">
      <c r="A162" s="142"/>
    </row>
    <row r="163" spans="1:1">
      <c r="A163" s="142"/>
    </row>
    <row r="164" spans="1:1">
      <c r="A164" s="142"/>
    </row>
    <row r="165" spans="1:1">
      <c r="A165" s="142"/>
    </row>
    <row r="166" spans="1:1">
      <c r="A166" s="142"/>
    </row>
    <row r="167" spans="1:1">
      <c r="A167" s="142"/>
    </row>
    <row r="168" spans="1:1">
      <c r="A168" s="142"/>
    </row>
    <row r="169" spans="1:1">
      <c r="A169" s="142"/>
    </row>
    <row r="170" spans="1:1">
      <c r="A170" s="142"/>
    </row>
    <row r="171" spans="1:1">
      <c r="A171" s="142"/>
    </row>
    <row r="172" spans="1:1">
      <c r="A172" s="142"/>
    </row>
    <row r="173" spans="1:1">
      <c r="A173" s="142"/>
    </row>
    <row r="174" spans="1:1">
      <c r="A174" s="142"/>
    </row>
    <row r="175" spans="1:1">
      <c r="A175" s="142"/>
    </row>
    <row r="176" spans="1:1">
      <c r="A176" s="142"/>
    </row>
    <row r="177" spans="1:1">
      <c r="A177" s="142"/>
    </row>
    <row r="178" spans="1:1">
      <c r="A178" s="142"/>
    </row>
    <row r="179" spans="1:1">
      <c r="A179" s="142"/>
    </row>
    <row r="180" spans="1:1">
      <c r="A180" s="142"/>
    </row>
    <row r="181" spans="1:1">
      <c r="A181" s="142"/>
    </row>
    <row r="182" spans="1:1">
      <c r="A182" s="142"/>
    </row>
    <row r="183" spans="1:1">
      <c r="A183" s="142"/>
    </row>
    <row r="184" spans="1:1">
      <c r="A184" s="142"/>
    </row>
    <row r="185" spans="1:1">
      <c r="A185" s="142"/>
    </row>
    <row r="186" spans="1:1">
      <c r="A186" s="142"/>
    </row>
    <row r="187" spans="1:1">
      <c r="A187" s="142"/>
    </row>
    <row r="188" spans="1:1">
      <c r="A188" s="142"/>
    </row>
    <row r="189" spans="1:1">
      <c r="A189" s="142"/>
    </row>
    <row r="190" spans="1:1">
      <c r="A190" s="142"/>
    </row>
    <row r="191" spans="1:1">
      <c r="A191" s="142"/>
    </row>
    <row r="192" spans="1:1">
      <c r="A192" s="142"/>
    </row>
    <row r="193" spans="1:1">
      <c r="A193" s="142"/>
    </row>
    <row r="194" spans="1:1">
      <c r="A194" s="142"/>
    </row>
    <row r="195" spans="1:1">
      <c r="A195" s="142"/>
    </row>
    <row r="196" spans="1:1">
      <c r="A196" s="142"/>
    </row>
    <row r="197" spans="1:1">
      <c r="A197" s="142"/>
    </row>
    <row r="198" spans="1:1">
      <c r="A198" s="142"/>
    </row>
    <row r="199" spans="1:1">
      <c r="A199" s="142"/>
    </row>
    <row r="200" spans="1:1">
      <c r="A200" s="142"/>
    </row>
    <row r="201" spans="1:1">
      <c r="A201" s="142"/>
    </row>
    <row r="202" spans="1:1">
      <c r="A202" s="142"/>
    </row>
    <row r="203" spans="1:1">
      <c r="A203" s="142"/>
    </row>
    <row r="204" spans="1:1">
      <c r="A204" s="142"/>
    </row>
    <row r="205" spans="1:1">
      <c r="A205" s="142"/>
    </row>
    <row r="206" spans="1:1">
      <c r="A206" s="142"/>
    </row>
    <row r="207" spans="1:1">
      <c r="A207" s="142"/>
    </row>
    <row r="208" spans="1:1">
      <c r="A208" s="142"/>
    </row>
    <row r="209" spans="1:1">
      <c r="A209" s="142"/>
    </row>
    <row r="210" spans="1:1">
      <c r="A210" s="142"/>
    </row>
    <row r="211" spans="1:1">
      <c r="A211" s="142"/>
    </row>
    <row r="212" spans="1:1">
      <c r="A212" s="142"/>
    </row>
    <row r="213" spans="1:1">
      <c r="A213" s="142"/>
    </row>
    <row r="214" spans="1:1">
      <c r="A214" s="142"/>
    </row>
    <row r="215" spans="1:1">
      <c r="A215" s="142"/>
    </row>
    <row r="216" spans="1:1">
      <c r="A216" s="142"/>
    </row>
    <row r="217" spans="1:1">
      <c r="A217" s="142"/>
    </row>
    <row r="218" spans="1:1">
      <c r="A218" s="142"/>
    </row>
    <row r="219" spans="1:1">
      <c r="A219" s="142"/>
    </row>
    <row r="220" spans="1:1">
      <c r="A220" s="142"/>
    </row>
    <row r="221" spans="1:1">
      <c r="A221" s="142"/>
    </row>
    <row r="222" spans="1:1">
      <c r="A222" s="142"/>
    </row>
    <row r="223" spans="1:1">
      <c r="A223" s="142"/>
    </row>
    <row r="224" spans="1:1">
      <c r="A224" s="142"/>
    </row>
    <row r="225" spans="1:1">
      <c r="A225" s="142"/>
    </row>
    <row r="226" spans="1:1">
      <c r="A226" s="142"/>
    </row>
    <row r="227" spans="1:1">
      <c r="A227" s="142"/>
    </row>
    <row r="228" spans="1:1">
      <c r="A228" s="142"/>
    </row>
    <row r="229" spans="1:1">
      <c r="A229" s="142"/>
    </row>
    <row r="230" spans="1:1">
      <c r="A230" s="142"/>
    </row>
    <row r="231" spans="1:1">
      <c r="A231" s="142"/>
    </row>
    <row r="232" spans="1:1">
      <c r="A232" s="142"/>
    </row>
    <row r="233" spans="1:1">
      <c r="A233" s="142"/>
    </row>
    <row r="234" spans="1:1">
      <c r="A234" s="142"/>
    </row>
    <row r="235" spans="1:1">
      <c r="A235" s="142"/>
    </row>
    <row r="236" spans="1:1">
      <c r="A236" s="142"/>
    </row>
    <row r="237" spans="1:1">
      <c r="A237" s="142"/>
    </row>
    <row r="238" spans="1:1">
      <c r="A238" s="142"/>
    </row>
    <row r="239" spans="1:1">
      <c r="A239" s="142"/>
    </row>
    <row r="240" spans="1:1">
      <c r="A240" s="142"/>
    </row>
    <row r="241" spans="1:1">
      <c r="A241" s="142"/>
    </row>
    <row r="242" spans="1:1">
      <c r="A242" s="142"/>
    </row>
    <row r="243" spans="1:1">
      <c r="A243" s="142"/>
    </row>
    <row r="244" spans="1:1">
      <c r="A244" s="142"/>
    </row>
    <row r="245" spans="1:1">
      <c r="A245" s="142"/>
    </row>
    <row r="246" spans="1:1">
      <c r="A246" s="142"/>
    </row>
    <row r="247" spans="1:1">
      <c r="A247" s="142"/>
    </row>
    <row r="248" spans="1:1">
      <c r="A248" s="142"/>
    </row>
    <row r="249" spans="1:1">
      <c r="A249" s="142"/>
    </row>
    <row r="250" spans="1:1">
      <c r="A250" s="142"/>
    </row>
    <row r="251" spans="1:1">
      <c r="A251" s="142"/>
    </row>
    <row r="252" spans="1:1">
      <c r="A252" s="142"/>
    </row>
    <row r="253" spans="1:1">
      <c r="A253" s="142"/>
    </row>
    <row r="254" spans="1:1">
      <c r="A254" s="142"/>
    </row>
    <row r="255" spans="1:1">
      <c r="A255" s="142"/>
    </row>
    <row r="256" spans="1:1">
      <c r="A256" s="142"/>
    </row>
    <row r="257" spans="1:1">
      <c r="A257" s="142"/>
    </row>
    <row r="258" spans="1:1">
      <c r="A258" s="142"/>
    </row>
    <row r="259" spans="1:1">
      <c r="A259" s="142"/>
    </row>
    <row r="260" spans="1:1">
      <c r="A260" s="142"/>
    </row>
    <row r="261" spans="1:1">
      <c r="A261" s="142"/>
    </row>
    <row r="262" spans="1:1">
      <c r="A262" s="142"/>
    </row>
    <row r="263" spans="1:1">
      <c r="A263" s="142"/>
    </row>
    <row r="264" spans="1:1">
      <c r="A264" s="142"/>
    </row>
    <row r="265" spans="1:1">
      <c r="A265" s="142"/>
    </row>
    <row r="266" spans="1:1">
      <c r="A266" s="142"/>
    </row>
    <row r="267" spans="1:1">
      <c r="A267" s="142"/>
    </row>
    <row r="268" spans="1:1">
      <c r="A268" s="142"/>
    </row>
    <row r="269" spans="1:1">
      <c r="A269" s="142"/>
    </row>
    <row r="270" spans="1:1">
      <c r="A270" s="142"/>
    </row>
    <row r="271" spans="1:1">
      <c r="A271" s="142"/>
    </row>
    <row r="272" spans="1:1">
      <c r="A272" s="142"/>
    </row>
    <row r="273" spans="1:1">
      <c r="A273" s="142"/>
    </row>
    <row r="274" spans="1:1">
      <c r="A274" s="142"/>
    </row>
    <row r="275" spans="1:1">
      <c r="A275" s="142"/>
    </row>
    <row r="276" spans="1:1">
      <c r="A276" s="142"/>
    </row>
    <row r="277" spans="1:1">
      <c r="A277" s="142"/>
    </row>
    <row r="278" spans="1:1">
      <c r="A278" s="142"/>
    </row>
    <row r="279" spans="1:1">
      <c r="A279" s="142"/>
    </row>
    <row r="280" spans="1:1">
      <c r="A280" s="142"/>
    </row>
    <row r="281" spans="1:1">
      <c r="A281" s="142"/>
    </row>
    <row r="282" spans="1:1">
      <c r="A282" s="142"/>
    </row>
    <row r="283" spans="1:1">
      <c r="A283" s="142"/>
    </row>
    <row r="284" spans="1:1">
      <c r="A284" s="142"/>
    </row>
    <row r="285" spans="1:1">
      <c r="A285" s="142"/>
    </row>
    <row r="286" spans="1:1">
      <c r="A286" s="142"/>
    </row>
    <row r="287" spans="1:1">
      <c r="A287" s="142"/>
    </row>
    <row r="288" spans="1:1">
      <c r="A288" s="142"/>
    </row>
    <row r="289" spans="1:1">
      <c r="A289" s="142"/>
    </row>
    <row r="290" spans="1:1">
      <c r="A290" s="142"/>
    </row>
    <row r="291" spans="1:1">
      <c r="A291" s="142"/>
    </row>
    <row r="292" spans="1:1">
      <c r="A292" s="142"/>
    </row>
    <row r="293" spans="1:1">
      <c r="A293" s="142"/>
    </row>
    <row r="294" spans="1:1">
      <c r="A294" s="142"/>
    </row>
    <row r="295" spans="1:1">
      <c r="A295" s="142"/>
    </row>
    <row r="296" spans="1:1">
      <c r="A296" s="142"/>
    </row>
    <row r="297" spans="1:1">
      <c r="A297" s="142"/>
    </row>
    <row r="298" spans="1:1">
      <c r="A298" s="142"/>
    </row>
    <row r="299" spans="1:1">
      <c r="A299" s="142"/>
    </row>
    <row r="300" spans="1:1">
      <c r="A300" s="142"/>
    </row>
    <row r="301" spans="1:1">
      <c r="A301" s="142"/>
    </row>
    <row r="302" spans="1:1">
      <c r="A302" s="142"/>
    </row>
    <row r="303" spans="1:1">
      <c r="A303" s="142"/>
    </row>
    <row r="304" spans="1:1">
      <c r="A304" s="142"/>
    </row>
    <row r="305" spans="1:1">
      <c r="A305" s="142"/>
    </row>
    <row r="306" spans="1:1">
      <c r="A306" s="142"/>
    </row>
    <row r="307" spans="1:1">
      <c r="A307" s="142"/>
    </row>
    <row r="308" spans="1:1">
      <c r="A308" s="142"/>
    </row>
    <row r="309" spans="1:1">
      <c r="A309" s="142"/>
    </row>
    <row r="310" spans="1:1">
      <c r="A310" s="142"/>
    </row>
    <row r="311" spans="1:1">
      <c r="A311" s="142"/>
    </row>
    <row r="312" spans="1:1">
      <c r="A312" s="142"/>
    </row>
    <row r="313" spans="1:1">
      <c r="A313" s="142"/>
    </row>
    <row r="314" spans="1:1">
      <c r="A314" s="142"/>
    </row>
    <row r="315" spans="1:1">
      <c r="A315" s="142"/>
    </row>
    <row r="316" spans="1:1">
      <c r="A316" s="142"/>
    </row>
    <row r="317" spans="1:1">
      <c r="A317" s="142"/>
    </row>
    <row r="318" spans="1:1">
      <c r="A318" s="142"/>
    </row>
    <row r="319" spans="1:1">
      <c r="A319" s="142"/>
    </row>
    <row r="320" spans="1:1">
      <c r="A320" s="142"/>
    </row>
    <row r="321" spans="1:1">
      <c r="A321" s="142"/>
    </row>
    <row r="322" spans="1:1">
      <c r="A322" s="142"/>
    </row>
    <row r="323" spans="1:1">
      <c r="A323" s="142"/>
    </row>
    <row r="324" spans="1:1">
      <c r="A324" s="142"/>
    </row>
    <row r="325" spans="1:1">
      <c r="A325" s="142"/>
    </row>
    <row r="326" spans="1:1">
      <c r="A326" s="142"/>
    </row>
    <row r="327" spans="1:1">
      <c r="A327" s="142"/>
    </row>
    <row r="328" spans="1:1">
      <c r="A328" s="142"/>
    </row>
    <row r="329" spans="1:1">
      <c r="A329" s="142"/>
    </row>
    <row r="330" spans="1:1">
      <c r="A330" s="142"/>
    </row>
    <row r="331" spans="1:1">
      <c r="A331" s="142"/>
    </row>
    <row r="332" spans="1:1">
      <c r="A332" s="142"/>
    </row>
    <row r="333" spans="1:1">
      <c r="A333" s="142"/>
    </row>
    <row r="334" spans="1:1">
      <c r="A334" s="142"/>
    </row>
    <row r="335" spans="1:1">
      <c r="A335" s="142"/>
    </row>
    <row r="336" spans="1:1">
      <c r="A336" s="142"/>
    </row>
    <row r="337" spans="1:1">
      <c r="A337" s="142"/>
    </row>
    <row r="338" spans="1:1">
      <c r="A338" s="142"/>
    </row>
    <row r="339" spans="1:1">
      <c r="A339" s="142"/>
    </row>
    <row r="340" spans="1:1">
      <c r="A340" s="142"/>
    </row>
    <row r="341" spans="1:1">
      <c r="A341" s="142"/>
    </row>
    <row r="342" spans="1:1">
      <c r="A342" s="142"/>
    </row>
    <row r="343" spans="1:1">
      <c r="A343" s="142"/>
    </row>
    <row r="344" spans="1:1">
      <c r="A344" s="142"/>
    </row>
    <row r="345" spans="1:1">
      <c r="A345" s="142"/>
    </row>
    <row r="346" spans="1:1">
      <c r="A346" s="142"/>
    </row>
    <row r="347" spans="1:1">
      <c r="A347" s="142"/>
    </row>
    <row r="348" spans="1:1">
      <c r="A348" s="142"/>
    </row>
    <row r="349" spans="1:1">
      <c r="A349" s="142"/>
    </row>
    <row r="350" spans="1:1">
      <c r="A350" s="142"/>
    </row>
    <row r="351" spans="1:1">
      <c r="A351" s="142"/>
    </row>
    <row r="352" spans="1:1">
      <c r="A352" s="142"/>
    </row>
    <row r="353" spans="1:1">
      <c r="A353" s="142"/>
    </row>
    <row r="354" spans="1:1">
      <c r="A354" s="142"/>
    </row>
    <row r="355" spans="1:1">
      <c r="A355" s="142"/>
    </row>
    <row r="356" spans="1:1">
      <c r="A356" s="142"/>
    </row>
    <row r="357" spans="1:1">
      <c r="A357" s="142"/>
    </row>
    <row r="358" spans="1:1">
      <c r="A358" s="142"/>
    </row>
    <row r="359" spans="1:1">
      <c r="A359" s="142"/>
    </row>
    <row r="360" spans="1:1">
      <c r="A360" s="142"/>
    </row>
    <row r="361" spans="1:1">
      <c r="A361" s="142"/>
    </row>
    <row r="362" spans="1:1">
      <c r="A362" s="142"/>
    </row>
    <row r="363" spans="1:1">
      <c r="A363" s="142"/>
    </row>
    <row r="364" spans="1:1">
      <c r="A364" s="142"/>
    </row>
    <row r="365" spans="1:1">
      <c r="A365" s="142"/>
    </row>
    <row r="366" spans="1:1">
      <c r="A366" s="142"/>
    </row>
    <row r="367" spans="1:1">
      <c r="A367" s="142"/>
    </row>
    <row r="368" spans="1:1">
      <c r="A368" s="142"/>
    </row>
    <row r="369" spans="1:1">
      <c r="A369" s="142"/>
    </row>
    <row r="370" spans="1:1">
      <c r="A370" s="142"/>
    </row>
    <row r="371" spans="1:1">
      <c r="A371" s="142"/>
    </row>
    <row r="372" spans="1:1">
      <c r="A372" s="142"/>
    </row>
    <row r="373" spans="1:1">
      <c r="A373" s="142"/>
    </row>
    <row r="374" spans="1:1">
      <c r="A374" s="142"/>
    </row>
    <row r="375" spans="1:1">
      <c r="A375" s="142"/>
    </row>
    <row r="376" spans="1:1">
      <c r="A376" s="142"/>
    </row>
    <row r="377" spans="1:1">
      <c r="A377" s="142"/>
    </row>
    <row r="378" spans="1:1">
      <c r="A378" s="142"/>
    </row>
    <row r="379" spans="1:1">
      <c r="A379" s="142"/>
    </row>
    <row r="380" spans="1:1">
      <c r="A380" s="142"/>
    </row>
    <row r="381" spans="1:1">
      <c r="A381" s="142"/>
    </row>
    <row r="382" spans="1:1">
      <c r="A382" s="142"/>
    </row>
    <row r="383" spans="1:1">
      <c r="A383" s="142"/>
    </row>
    <row r="384" spans="1:1">
      <c r="A384" s="142"/>
    </row>
    <row r="385" spans="1:1">
      <c r="A385" s="142"/>
    </row>
    <row r="386" spans="1:1">
      <c r="A386" s="142"/>
    </row>
    <row r="387" spans="1:1">
      <c r="A387" s="142"/>
    </row>
    <row r="388" spans="1:1">
      <c r="A388" s="142"/>
    </row>
    <row r="389" spans="1:1">
      <c r="A389" s="142"/>
    </row>
    <row r="390" spans="1:1">
      <c r="A390" s="142"/>
    </row>
    <row r="391" spans="1:1">
      <c r="A391" s="142"/>
    </row>
    <row r="392" spans="1:1">
      <c r="A392" s="142"/>
    </row>
    <row r="393" spans="1:1">
      <c r="A393" s="142"/>
    </row>
    <row r="394" spans="1:1">
      <c r="A394" s="142"/>
    </row>
    <row r="395" spans="1:1">
      <c r="A395" s="142"/>
    </row>
    <row r="396" spans="1:1">
      <c r="A396" s="142"/>
    </row>
    <row r="397" spans="1:1">
      <c r="A397" s="142"/>
    </row>
    <row r="398" spans="1:1">
      <c r="A398" s="142"/>
    </row>
    <row r="399" spans="1:1">
      <c r="A399" s="142"/>
    </row>
    <row r="400" spans="1:1">
      <c r="A400" s="142"/>
    </row>
    <row r="401" spans="1:1">
      <c r="A401" s="142"/>
    </row>
    <row r="402" spans="1:1">
      <c r="A402" s="142"/>
    </row>
    <row r="403" spans="1:1">
      <c r="A403" s="142"/>
    </row>
    <row r="404" spans="1:1">
      <c r="A404" s="142"/>
    </row>
    <row r="405" spans="1:1">
      <c r="A405" s="142"/>
    </row>
    <row r="406" spans="1:1">
      <c r="A406" s="142"/>
    </row>
    <row r="407" spans="1:1">
      <c r="A407" s="142"/>
    </row>
    <row r="408" spans="1:1">
      <c r="A408" s="142"/>
    </row>
    <row r="409" spans="1:1">
      <c r="A409" s="142"/>
    </row>
    <row r="410" spans="1:1">
      <c r="A410" s="142"/>
    </row>
    <row r="411" spans="1:1">
      <c r="A411" s="142"/>
    </row>
    <row r="412" spans="1:1">
      <c r="A412" s="142"/>
    </row>
    <row r="413" spans="1:1">
      <c r="A413" s="142"/>
    </row>
    <row r="414" spans="1:1">
      <c r="A414" s="142"/>
    </row>
    <row r="415" spans="1:1">
      <c r="A415" s="142"/>
    </row>
    <row r="416" spans="1:1">
      <c r="A416" s="142"/>
    </row>
    <row r="417" spans="1:1">
      <c r="A417" s="142"/>
    </row>
    <row r="418" spans="1:1">
      <c r="A418" s="142"/>
    </row>
    <row r="419" spans="1:1">
      <c r="A419" s="142"/>
    </row>
    <row r="420" spans="1:1">
      <c r="A420" s="142"/>
    </row>
    <row r="421" spans="1:1">
      <c r="A421" s="142"/>
    </row>
    <row r="422" spans="1:1">
      <c r="A422" s="142"/>
    </row>
    <row r="423" spans="1:1">
      <c r="A423" s="142"/>
    </row>
    <row r="424" spans="1:1">
      <c r="A424" s="142"/>
    </row>
    <row r="425" spans="1:1">
      <c r="A425" s="142"/>
    </row>
    <row r="426" spans="1:1">
      <c r="A426" s="142"/>
    </row>
    <row r="427" spans="1:1">
      <c r="A427" s="142"/>
    </row>
    <row r="428" spans="1:1">
      <c r="A428" s="142"/>
    </row>
    <row r="429" spans="1:1">
      <c r="A429" s="142"/>
    </row>
    <row r="430" spans="1:1">
      <c r="A430" s="142"/>
    </row>
    <row r="431" spans="1:1">
      <c r="A431" s="142"/>
    </row>
    <row r="432" spans="1:1">
      <c r="A432" s="142"/>
    </row>
    <row r="433" spans="1:1">
      <c r="A433" s="142"/>
    </row>
    <row r="434" spans="1:1">
      <c r="A434" s="142"/>
    </row>
    <row r="435" spans="1:1">
      <c r="A435" s="142"/>
    </row>
    <row r="436" spans="1:1">
      <c r="A436" s="142"/>
    </row>
    <row r="437" spans="1:1">
      <c r="A437" s="142"/>
    </row>
    <row r="438" spans="1:1">
      <c r="A438" s="142"/>
    </row>
    <row r="439" spans="1:1">
      <c r="A439" s="142"/>
    </row>
    <row r="440" spans="1:1">
      <c r="A440" s="142"/>
    </row>
    <row r="441" spans="1:1">
      <c r="A441" s="142"/>
    </row>
    <row r="442" spans="1:1">
      <c r="A442" s="142"/>
    </row>
    <row r="443" spans="1:1">
      <c r="A443" s="142"/>
    </row>
    <row r="444" spans="1:1">
      <c r="A444" s="142"/>
    </row>
    <row r="445" spans="1:1">
      <c r="A445" s="142"/>
    </row>
    <row r="446" spans="1:1">
      <c r="A446" s="142"/>
    </row>
    <row r="447" spans="1:1">
      <c r="A447" s="142"/>
    </row>
    <row r="448" spans="1:1">
      <c r="A448" s="142"/>
    </row>
    <row r="449" spans="1:1">
      <c r="A449" s="142"/>
    </row>
    <row r="450" spans="1:1">
      <c r="A450" s="142"/>
    </row>
    <row r="451" spans="1:1">
      <c r="A451" s="142"/>
    </row>
    <row r="452" spans="1:1">
      <c r="A452" s="142"/>
    </row>
    <row r="453" spans="1:1">
      <c r="A453" s="142"/>
    </row>
    <row r="454" spans="1:1">
      <c r="A454" s="142"/>
    </row>
    <row r="455" spans="1:1">
      <c r="A455" s="142"/>
    </row>
    <row r="456" spans="1:1">
      <c r="A456" s="142"/>
    </row>
    <row r="457" spans="1:1">
      <c r="A457" s="142"/>
    </row>
    <row r="458" spans="1:1">
      <c r="A458" s="142"/>
    </row>
    <row r="459" spans="1:1">
      <c r="A459" s="142"/>
    </row>
    <row r="460" spans="1:1">
      <c r="A460" s="142"/>
    </row>
    <row r="461" spans="1:1">
      <c r="A461" s="142"/>
    </row>
    <row r="462" spans="1:1">
      <c r="A462" s="142"/>
    </row>
    <row r="463" spans="1:1">
      <c r="A463" s="142"/>
    </row>
    <row r="464" spans="1:1">
      <c r="A464" s="142"/>
    </row>
    <row r="465" spans="1:1">
      <c r="A465" s="142"/>
    </row>
    <row r="466" spans="1:1">
      <c r="A466" s="142"/>
    </row>
    <row r="467" spans="1:1">
      <c r="A467" s="142"/>
    </row>
    <row r="468" spans="1:1">
      <c r="A468" s="142"/>
    </row>
    <row r="469" spans="1:1">
      <c r="A469" s="142"/>
    </row>
    <row r="470" spans="1:1">
      <c r="A470" s="142"/>
    </row>
    <row r="471" spans="1:1">
      <c r="A471" s="142"/>
    </row>
    <row r="472" spans="1:1">
      <c r="A472" s="142"/>
    </row>
    <row r="473" spans="1:1">
      <c r="A473" s="142"/>
    </row>
    <row r="474" spans="1:1">
      <c r="A474" s="142"/>
    </row>
    <row r="475" spans="1:1">
      <c r="A475" s="142"/>
    </row>
    <row r="476" spans="1:1">
      <c r="A476" s="142"/>
    </row>
    <row r="477" spans="1:1">
      <c r="A477" s="142"/>
    </row>
    <row r="478" spans="1:1">
      <c r="A478" s="142"/>
    </row>
    <row r="479" spans="1:1">
      <c r="A479" s="142"/>
    </row>
    <row r="480" spans="1:1">
      <c r="A480" s="142"/>
    </row>
    <row r="481" spans="1:1">
      <c r="A481" s="142"/>
    </row>
    <row r="482" spans="1:1">
      <c r="A482" s="142"/>
    </row>
    <row r="483" spans="1:1">
      <c r="A483" s="142"/>
    </row>
    <row r="484" spans="1:1">
      <c r="A484" s="142"/>
    </row>
    <row r="485" spans="1:1">
      <c r="A485" s="142"/>
    </row>
    <row r="486" spans="1:1">
      <c r="A486" s="142"/>
    </row>
    <row r="487" spans="1:1">
      <c r="A487" s="142"/>
    </row>
    <row r="488" spans="1:1">
      <c r="A488" s="142"/>
    </row>
    <row r="489" spans="1:1">
      <c r="A489" s="142"/>
    </row>
    <row r="490" spans="1:1">
      <c r="A490" s="142"/>
    </row>
    <row r="491" spans="1:1">
      <c r="A491" s="142"/>
    </row>
    <row r="492" spans="1:1">
      <c r="A492" s="142"/>
    </row>
    <row r="493" spans="1:1">
      <c r="A493" s="142"/>
    </row>
    <row r="494" spans="1:1">
      <c r="A494" s="142"/>
    </row>
    <row r="495" spans="1:1">
      <c r="A495" s="142"/>
    </row>
    <row r="496" spans="1:1">
      <c r="A496" s="142"/>
    </row>
    <row r="497" spans="1:1">
      <c r="A497" s="142"/>
    </row>
    <row r="498" spans="1:1">
      <c r="A498" s="142"/>
    </row>
    <row r="499" spans="1:1">
      <c r="A499" s="142"/>
    </row>
    <row r="500" spans="1:1">
      <c r="A500" s="142"/>
    </row>
    <row r="501" spans="1:1">
      <c r="A501" s="142"/>
    </row>
    <row r="502" spans="1:1">
      <c r="A502" s="142"/>
    </row>
    <row r="503" spans="1:1">
      <c r="A503" s="142"/>
    </row>
    <row r="504" spans="1:1">
      <c r="A504" s="142"/>
    </row>
    <row r="505" spans="1:1">
      <c r="A505" s="142"/>
    </row>
    <row r="506" spans="1:1">
      <c r="A506" s="142"/>
    </row>
    <row r="507" spans="1:1">
      <c r="A507" s="142"/>
    </row>
    <row r="508" spans="1:1">
      <c r="A508" s="142"/>
    </row>
    <row r="509" spans="1:1">
      <c r="A509" s="142"/>
    </row>
    <row r="510" spans="1:1">
      <c r="A510" s="142"/>
    </row>
    <row r="511" spans="1:1">
      <c r="A511" s="142"/>
    </row>
    <row r="512" spans="1:1">
      <c r="A512" s="142"/>
    </row>
    <row r="513" spans="1:1">
      <c r="A513" s="142"/>
    </row>
    <row r="514" spans="1:1">
      <c r="A514" s="142"/>
    </row>
    <row r="515" spans="1:1">
      <c r="A515" s="142"/>
    </row>
    <row r="516" spans="1:1">
      <c r="A516" s="142"/>
    </row>
    <row r="517" spans="1:1">
      <c r="A517" s="142"/>
    </row>
    <row r="518" spans="1:1">
      <c r="A518" s="142"/>
    </row>
    <row r="519" spans="1:1">
      <c r="A519" s="142"/>
    </row>
    <row r="520" spans="1:1">
      <c r="A520" s="142"/>
    </row>
    <row r="521" spans="1:1">
      <c r="A521" s="142"/>
    </row>
    <row r="522" spans="1:1">
      <c r="A522" s="142"/>
    </row>
    <row r="523" spans="1:1">
      <c r="A523" s="142"/>
    </row>
    <row r="524" spans="1:1">
      <c r="A524" s="142"/>
    </row>
    <row r="525" spans="1:1">
      <c r="A525" s="142"/>
    </row>
    <row r="526" spans="1:1">
      <c r="A526" s="142"/>
    </row>
    <row r="527" spans="1:1">
      <c r="A527" s="142"/>
    </row>
    <row r="528" spans="1:1">
      <c r="A528" s="142"/>
    </row>
    <row r="529" spans="1:1">
      <c r="A529" s="142"/>
    </row>
    <row r="530" spans="1:1">
      <c r="A530" s="142"/>
    </row>
    <row r="531" spans="1:1">
      <c r="A531" s="142"/>
    </row>
    <row r="532" spans="1:1">
      <c r="A532" s="142"/>
    </row>
    <row r="533" spans="1:1">
      <c r="A533" s="142"/>
    </row>
    <row r="534" spans="1:1">
      <c r="A534" s="142"/>
    </row>
    <row r="535" spans="1:1">
      <c r="A535" s="142"/>
    </row>
    <row r="536" spans="1:1">
      <c r="A536" s="142"/>
    </row>
    <row r="537" spans="1:1">
      <c r="A537" s="142"/>
    </row>
    <row r="538" spans="1:1">
      <c r="A538" s="142"/>
    </row>
    <row r="539" spans="1:1">
      <c r="A539" s="142"/>
    </row>
    <row r="540" spans="1:1">
      <c r="A540" s="142"/>
    </row>
    <row r="541" spans="1:1">
      <c r="A541" s="142"/>
    </row>
    <row r="542" spans="1:1">
      <c r="A542" s="142"/>
    </row>
    <row r="543" spans="1:1">
      <c r="A543" s="142"/>
    </row>
    <row r="544" spans="1:1">
      <c r="A544" s="142"/>
    </row>
    <row r="545" spans="1:1">
      <c r="A545" s="142"/>
    </row>
    <row r="546" spans="1:1">
      <c r="A546" s="142"/>
    </row>
    <row r="547" spans="1:1">
      <c r="A547" s="142"/>
    </row>
    <row r="548" spans="1:1">
      <c r="A548" s="142"/>
    </row>
    <row r="549" spans="1:1">
      <c r="A549" s="142"/>
    </row>
    <row r="550" spans="1:1">
      <c r="A550" s="142"/>
    </row>
    <row r="551" spans="1:1">
      <c r="A551" s="142"/>
    </row>
    <row r="552" spans="1:1">
      <c r="A552" s="142"/>
    </row>
    <row r="553" spans="1:1">
      <c r="A553" s="142"/>
    </row>
    <row r="554" spans="1:1">
      <c r="A554" s="142"/>
    </row>
    <row r="555" spans="1:1">
      <c r="A555" s="142"/>
    </row>
    <row r="556" spans="1:1">
      <c r="A556" s="142"/>
    </row>
    <row r="557" spans="1:1">
      <c r="A557" s="142"/>
    </row>
    <row r="558" spans="1:1">
      <c r="A558" s="142"/>
    </row>
    <row r="559" spans="1:1">
      <c r="A559" s="142"/>
    </row>
    <row r="560" spans="1:1">
      <c r="A560" s="142"/>
    </row>
    <row r="561" spans="1:1">
      <c r="A561" s="142"/>
    </row>
    <row r="562" spans="1:1">
      <c r="A562" s="142"/>
    </row>
    <row r="563" spans="1:1">
      <c r="A563" s="142"/>
    </row>
    <row r="564" spans="1:1">
      <c r="A564" s="142"/>
    </row>
  </sheetData>
  <mergeCells count="23">
    <mergeCell ref="B89:O89"/>
    <mergeCell ref="H58:L58"/>
    <mergeCell ref="H71:L71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A10:G10"/>
    <mergeCell ref="E2:F2"/>
    <mergeCell ref="A3:B3"/>
    <mergeCell ref="A4:B4"/>
    <mergeCell ref="A6:G6"/>
    <mergeCell ref="A8:G8"/>
    <mergeCell ref="A9:G9"/>
  </mergeCells>
  <printOptions horizontalCentered="1"/>
  <pageMargins left="0.59055118110236227" right="0.59055118110236227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5"/>
  <sheetViews>
    <sheetView view="pageBreakPreview" zoomScaleNormal="100" workbookViewId="0">
      <selection activeCell="A8" sqref="A8:F8"/>
    </sheetView>
  </sheetViews>
  <sheetFormatPr defaultColWidth="11.5703125" defaultRowHeight="15.75"/>
  <cols>
    <col min="1" max="1" width="10" style="147" customWidth="1"/>
    <col min="2" max="2" width="42.85546875" style="147" customWidth="1"/>
    <col min="3" max="4" width="21.28515625" style="147" customWidth="1"/>
    <col min="5" max="5" width="21.28515625" style="148" customWidth="1"/>
    <col min="6" max="6" width="11.140625" style="149" customWidth="1"/>
    <col min="7" max="16384" width="11.5703125" style="147"/>
  </cols>
  <sheetData>
    <row r="1" spans="1:6" s="96" customFormat="1" ht="26.25" customHeight="1">
      <c r="A1" s="1230"/>
      <c r="B1" s="1231"/>
      <c r="D1" s="92" t="s">
        <v>141</v>
      </c>
      <c r="E1" s="143"/>
      <c r="F1" s="143"/>
    </row>
    <row r="2" spans="1:6" s="96" customFormat="1" ht="15.75" customHeight="1">
      <c r="A2" s="93" t="s">
        <v>106</v>
      </c>
      <c r="B2" s="144" t="s">
        <v>196</v>
      </c>
      <c r="D2" s="1220" t="s">
        <v>1294</v>
      </c>
      <c r="E2" s="1220"/>
      <c r="F2" s="145"/>
    </row>
    <row r="3" spans="1:6" s="96" customFormat="1" ht="15.75" customHeight="1">
      <c r="A3" s="93" t="s">
        <v>30</v>
      </c>
      <c r="B3" s="144" t="s">
        <v>196</v>
      </c>
      <c r="C3" s="146"/>
      <c r="D3" s="91" t="s">
        <v>13</v>
      </c>
      <c r="E3" s="91"/>
      <c r="F3" s="146"/>
    </row>
    <row r="4" spans="1:6" s="96" customFormat="1" ht="15.75" customHeight="1">
      <c r="D4" s="91" t="s">
        <v>1293</v>
      </c>
      <c r="E4" s="91"/>
    </row>
    <row r="5" spans="1:6" s="96" customFormat="1" ht="15.75" customHeight="1">
      <c r="D5" s="91"/>
      <c r="E5" s="91"/>
    </row>
    <row r="6" spans="1:6" s="96" customFormat="1" ht="18.75" customHeight="1">
      <c r="A6" s="1222" t="s">
        <v>249</v>
      </c>
      <c r="B6" s="1222"/>
      <c r="C6" s="1222"/>
      <c r="D6" s="1222"/>
      <c r="E6" s="1222"/>
      <c r="F6" s="1222"/>
    </row>
    <row r="7" spans="1:6" ht="19.5" customHeight="1"/>
    <row r="8" spans="1:6" ht="76.5" customHeight="1">
      <c r="A8" s="1232" t="s">
        <v>266</v>
      </c>
      <c r="B8" s="1233"/>
      <c r="C8" s="1233"/>
      <c r="D8" s="1233"/>
      <c r="E8" s="1233"/>
      <c r="F8" s="1233"/>
    </row>
    <row r="10" spans="1:6">
      <c r="A10" s="150"/>
      <c r="B10" s="150"/>
      <c r="C10" s="150"/>
      <c r="D10" s="150"/>
      <c r="E10" s="151"/>
      <c r="F10" s="150" t="s">
        <v>56</v>
      </c>
    </row>
    <row r="11" spans="1:6" s="96" customFormat="1" ht="31.5">
      <c r="A11" s="13" t="s">
        <v>14</v>
      </c>
      <c r="B11" s="14" t="s">
        <v>0</v>
      </c>
      <c r="C11" s="101" t="s">
        <v>246</v>
      </c>
      <c r="D11" s="101" t="s">
        <v>247</v>
      </c>
      <c r="E11" s="101" t="s">
        <v>248</v>
      </c>
      <c r="F11" s="101" t="s">
        <v>142</v>
      </c>
    </row>
    <row r="12" spans="1:6" s="153" customFormat="1" ht="12.75">
      <c r="A12" s="152">
        <v>1</v>
      </c>
      <c r="B12" s="152">
        <v>2</v>
      </c>
      <c r="C12" s="104">
        <v>3</v>
      </c>
      <c r="D12" s="103">
        <v>4</v>
      </c>
      <c r="E12" s="105">
        <v>5</v>
      </c>
      <c r="F12" s="103">
        <v>6</v>
      </c>
    </row>
    <row r="13" spans="1:6" ht="32.25" customHeight="1">
      <c r="A13" s="154" t="s">
        <v>143</v>
      </c>
      <c r="B13" s="155" t="s">
        <v>112</v>
      </c>
      <c r="C13" s="156"/>
      <c r="D13" s="156"/>
      <c r="E13" s="156"/>
      <c r="F13" s="157"/>
    </row>
    <row r="14" spans="1:6" ht="32.25" customHeight="1">
      <c r="A14" s="154" t="s">
        <v>144</v>
      </c>
      <c r="B14" s="155" t="s">
        <v>145</v>
      </c>
      <c r="C14" s="158">
        <f>C15+C20</f>
        <v>0</v>
      </c>
      <c r="D14" s="158">
        <f>D15+D20</f>
        <v>0</v>
      </c>
      <c r="E14" s="158">
        <f>E15+E20</f>
        <v>0</v>
      </c>
      <c r="F14" s="159" t="e">
        <f>E14/D14*100</f>
        <v>#DIV/0!</v>
      </c>
    </row>
    <row r="15" spans="1:6" ht="32.25" customHeight="1">
      <c r="A15" s="154" t="s">
        <v>146</v>
      </c>
      <c r="B15" s="30" t="s">
        <v>147</v>
      </c>
      <c r="C15" s="160">
        <f>SUM(C16:C19)</f>
        <v>0</v>
      </c>
      <c r="D15" s="160">
        <f>SUM(D16:D19)</f>
        <v>0</v>
      </c>
      <c r="E15" s="160">
        <f>SUM(E16:E19)</f>
        <v>0</v>
      </c>
      <c r="F15" s="161" t="e">
        <f t="shared" ref="F15:F35" si="0">E15/D15*100</f>
        <v>#DIV/0!</v>
      </c>
    </row>
    <row r="16" spans="1:6" ht="32.25" customHeight="1">
      <c r="A16" s="154" t="s">
        <v>148</v>
      </c>
      <c r="B16" s="30" t="s">
        <v>216</v>
      </c>
      <c r="C16" s="162"/>
      <c r="D16" s="162"/>
      <c r="E16" s="162"/>
      <c r="F16" s="161" t="e">
        <f t="shared" si="0"/>
        <v>#DIV/0!</v>
      </c>
    </row>
    <row r="17" spans="1:6" ht="32.25" customHeight="1">
      <c r="A17" s="154" t="s">
        <v>149</v>
      </c>
      <c r="B17" s="30" t="s">
        <v>217</v>
      </c>
      <c r="C17" s="162"/>
      <c r="D17" s="162"/>
      <c r="E17" s="162"/>
      <c r="F17" s="161" t="e">
        <f t="shared" si="0"/>
        <v>#DIV/0!</v>
      </c>
    </row>
    <row r="18" spans="1:6" ht="32.25" customHeight="1">
      <c r="A18" s="154" t="s">
        <v>150</v>
      </c>
      <c r="B18" s="30" t="s">
        <v>218</v>
      </c>
      <c r="C18" s="162"/>
      <c r="D18" s="162"/>
      <c r="E18" s="162"/>
      <c r="F18" s="161" t="e">
        <f t="shared" si="0"/>
        <v>#DIV/0!</v>
      </c>
    </row>
    <row r="19" spans="1:6" ht="32.25" customHeight="1">
      <c r="A19" s="154" t="s">
        <v>151</v>
      </c>
      <c r="B19" s="30" t="s">
        <v>219</v>
      </c>
      <c r="C19" s="162"/>
      <c r="D19" s="162"/>
      <c r="E19" s="162"/>
      <c r="F19" s="161" t="e">
        <f t="shared" si="0"/>
        <v>#DIV/0!</v>
      </c>
    </row>
    <row r="20" spans="1:6" ht="32.25" customHeight="1">
      <c r="A20" s="154" t="s">
        <v>153</v>
      </c>
      <c r="B20" s="30" t="s">
        <v>154</v>
      </c>
      <c r="C20" s="163">
        <f>SUM(C21:C23)</f>
        <v>0</v>
      </c>
      <c r="D20" s="163">
        <f>SUM(D21:D23)</f>
        <v>0</v>
      </c>
      <c r="E20" s="163">
        <f>SUM(E21:E23)</f>
        <v>0</v>
      </c>
      <c r="F20" s="159" t="e">
        <f t="shared" si="0"/>
        <v>#DIV/0!</v>
      </c>
    </row>
    <row r="21" spans="1:6" ht="32.25" customHeight="1">
      <c r="A21" s="154" t="s">
        <v>155</v>
      </c>
      <c r="B21" s="30" t="s">
        <v>213</v>
      </c>
      <c r="C21" s="162"/>
      <c r="D21" s="162"/>
      <c r="E21" s="162"/>
      <c r="F21" s="161" t="e">
        <f t="shared" si="0"/>
        <v>#DIV/0!</v>
      </c>
    </row>
    <row r="22" spans="1:6" ht="32.25" customHeight="1">
      <c r="A22" s="154" t="s">
        <v>156</v>
      </c>
      <c r="B22" s="30" t="s">
        <v>214</v>
      </c>
      <c r="C22" s="162"/>
      <c r="D22" s="162"/>
      <c r="E22" s="162"/>
      <c r="F22" s="161" t="e">
        <f t="shared" si="0"/>
        <v>#DIV/0!</v>
      </c>
    </row>
    <row r="23" spans="1:6" ht="32.25" customHeight="1">
      <c r="A23" s="164" t="s">
        <v>157</v>
      </c>
      <c r="B23" s="30" t="s">
        <v>215</v>
      </c>
      <c r="C23" s="162"/>
      <c r="D23" s="162"/>
      <c r="E23" s="162"/>
      <c r="F23" s="161" t="e">
        <f t="shared" si="0"/>
        <v>#DIV/0!</v>
      </c>
    </row>
    <row r="24" spans="1:6" ht="32.25" customHeight="1">
      <c r="A24" s="164"/>
      <c r="B24" s="155" t="s">
        <v>158</v>
      </c>
      <c r="C24" s="163">
        <f>C13+C14</f>
        <v>0</v>
      </c>
      <c r="D24" s="163">
        <f>D13+D14</f>
        <v>0</v>
      </c>
      <c r="E24" s="163">
        <f>E13+E14</f>
        <v>0</v>
      </c>
      <c r="F24" s="159" t="e">
        <f t="shared" si="0"/>
        <v>#DIV/0!</v>
      </c>
    </row>
    <row r="25" spans="1:6" ht="32.25" customHeight="1">
      <c r="A25" s="164" t="s">
        <v>159</v>
      </c>
      <c r="B25" s="155" t="s">
        <v>160</v>
      </c>
      <c r="C25" s="163">
        <f>C26+C32+C33</f>
        <v>0</v>
      </c>
      <c r="D25" s="163">
        <f>D26+D32+D33</f>
        <v>0</v>
      </c>
      <c r="E25" s="163">
        <f>E26+E32+E33</f>
        <v>0</v>
      </c>
      <c r="F25" s="159" t="e">
        <f t="shared" si="0"/>
        <v>#DIV/0!</v>
      </c>
    </row>
    <row r="26" spans="1:6" ht="32.25" customHeight="1">
      <c r="A26" s="164" t="s">
        <v>161</v>
      </c>
      <c r="B26" s="30" t="s">
        <v>162</v>
      </c>
      <c r="C26" s="160">
        <f>C27+C28</f>
        <v>0</v>
      </c>
      <c r="D26" s="160">
        <f>D27+D28</f>
        <v>0</v>
      </c>
      <c r="E26" s="160">
        <f>E27+E28</f>
        <v>0</v>
      </c>
      <c r="F26" s="161" t="e">
        <f t="shared" si="0"/>
        <v>#DIV/0!</v>
      </c>
    </row>
    <row r="27" spans="1:6" ht="32.25" customHeight="1">
      <c r="A27" s="164" t="s">
        <v>163</v>
      </c>
      <c r="B27" s="30" t="s">
        <v>210</v>
      </c>
      <c r="C27" s="162"/>
      <c r="D27" s="162"/>
      <c r="E27" s="162"/>
      <c r="F27" s="161" t="e">
        <f t="shared" si="0"/>
        <v>#DIV/0!</v>
      </c>
    </row>
    <row r="28" spans="1:6" ht="37.5" customHeight="1">
      <c r="A28" s="164" t="s">
        <v>164</v>
      </c>
      <c r="B28" s="30" t="s">
        <v>229</v>
      </c>
      <c r="C28" s="165">
        <f>SUM(C29:C31)</f>
        <v>0</v>
      </c>
      <c r="D28" s="165">
        <f>SUM(D29:D31)</f>
        <v>0</v>
      </c>
      <c r="E28" s="165">
        <f>SUM(E29:E31)</f>
        <v>0</v>
      </c>
      <c r="F28" s="161" t="e">
        <f t="shared" si="0"/>
        <v>#DIV/0!</v>
      </c>
    </row>
    <row r="29" spans="1:6" ht="27" customHeight="1">
      <c r="A29" s="164" t="s">
        <v>282</v>
      </c>
      <c r="B29" s="166" t="s">
        <v>166</v>
      </c>
      <c r="C29" s="167"/>
      <c r="D29" s="167"/>
      <c r="E29" s="167"/>
      <c r="F29" s="161" t="e">
        <f t="shared" si="0"/>
        <v>#DIV/0!</v>
      </c>
    </row>
    <row r="30" spans="1:6" ht="27" customHeight="1">
      <c r="A30" s="164" t="s">
        <v>283</v>
      </c>
      <c r="B30" s="168" t="s">
        <v>167</v>
      </c>
      <c r="C30" s="167"/>
      <c r="D30" s="167"/>
      <c r="E30" s="167"/>
      <c r="F30" s="161" t="e">
        <f t="shared" si="0"/>
        <v>#DIV/0!</v>
      </c>
    </row>
    <row r="31" spans="1:6" ht="27" customHeight="1">
      <c r="A31" s="164" t="s">
        <v>284</v>
      </c>
      <c r="B31" s="168" t="s">
        <v>190</v>
      </c>
      <c r="C31" s="167"/>
      <c r="D31" s="167"/>
      <c r="E31" s="167"/>
      <c r="F31" s="161" t="e">
        <f t="shared" si="0"/>
        <v>#DIV/0!</v>
      </c>
    </row>
    <row r="32" spans="1:6" ht="27" customHeight="1">
      <c r="A32" s="164" t="s">
        <v>168</v>
      </c>
      <c r="B32" s="164" t="s">
        <v>169</v>
      </c>
      <c r="C32" s="167"/>
      <c r="D32" s="167"/>
      <c r="E32" s="169"/>
      <c r="F32" s="161" t="e">
        <f t="shared" si="0"/>
        <v>#DIV/0!</v>
      </c>
    </row>
    <row r="33" spans="1:16" ht="27" customHeight="1">
      <c r="A33" s="164" t="s">
        <v>170</v>
      </c>
      <c r="B33" s="164" t="s">
        <v>171</v>
      </c>
      <c r="C33" s="167"/>
      <c r="D33" s="167"/>
      <c r="E33" s="169"/>
      <c r="F33" s="161" t="e">
        <f t="shared" si="0"/>
        <v>#DIV/0!</v>
      </c>
    </row>
    <row r="34" spans="1:16" ht="26.25" customHeight="1">
      <c r="A34" s="164" t="s">
        <v>172</v>
      </c>
      <c r="B34" s="170" t="s">
        <v>188</v>
      </c>
      <c r="C34" s="163">
        <f>C13+C14-C25</f>
        <v>0</v>
      </c>
      <c r="D34" s="163">
        <f>D13+D14-D25</f>
        <v>0</v>
      </c>
      <c r="E34" s="163">
        <f>E13+E14-E25</f>
        <v>0</v>
      </c>
      <c r="F34" s="161" t="e">
        <f t="shared" si="0"/>
        <v>#DIV/0!</v>
      </c>
    </row>
    <row r="35" spans="1:16" ht="26.25" customHeight="1">
      <c r="A35" s="164"/>
      <c r="B35" s="155" t="s">
        <v>173</v>
      </c>
      <c r="C35" s="163">
        <f>C25+C34</f>
        <v>0</v>
      </c>
      <c r="D35" s="163">
        <f>D25+D34</f>
        <v>0</v>
      </c>
      <c r="E35" s="163">
        <f>E25+E34</f>
        <v>0</v>
      </c>
      <c r="F35" s="159" t="e">
        <f t="shared" si="0"/>
        <v>#DIV/0!</v>
      </c>
    </row>
    <row r="36" spans="1:16" s="9" customFormat="1" ht="24" customHeight="1">
      <c r="A36" s="171"/>
      <c r="B36" s="172" t="s">
        <v>140</v>
      </c>
    </row>
    <row r="37" spans="1:16" s="9" customFormat="1" ht="19.5" customHeight="1">
      <c r="A37" s="9" t="s">
        <v>281</v>
      </c>
      <c r="B37" s="96"/>
    </row>
    <row r="38" spans="1:16" s="9" customFormat="1" ht="12.75" customHeight="1">
      <c r="A38" s="144"/>
    </row>
    <row r="39" spans="1:16" s="261" customFormat="1" ht="14.25" customHeight="1">
      <c r="A39" s="249"/>
      <c r="B39" s="299" t="s">
        <v>275</v>
      </c>
      <c r="C39" s="293"/>
      <c r="D39" s="293"/>
      <c r="E39" s="293"/>
      <c r="F39" s="293"/>
      <c r="G39" s="244"/>
      <c r="H39" s="244"/>
      <c r="I39" s="244"/>
      <c r="J39" s="244"/>
      <c r="K39" s="244"/>
      <c r="L39" s="244"/>
      <c r="M39" s="244"/>
      <c r="N39" s="244"/>
      <c r="O39" s="244"/>
      <c r="P39" s="249"/>
    </row>
    <row r="40" spans="1:16" s="112" customFormat="1" ht="14.25" customHeight="1">
      <c r="A40" s="253"/>
      <c r="B40" s="298"/>
      <c r="C40" s="298"/>
      <c r="D40" s="253"/>
      <c r="E40" s="253"/>
      <c r="F40" s="253"/>
      <c r="G40" s="253"/>
    </row>
    <row r="41" spans="1:16" s="112" customFormat="1" ht="14.25" customHeight="1">
      <c r="A41" s="253"/>
      <c r="B41" s="306" t="s">
        <v>193</v>
      </c>
      <c r="D41" s="1154" t="s">
        <v>76</v>
      </c>
      <c r="E41" s="1154"/>
      <c r="F41" s="91"/>
      <c r="G41" s="253"/>
      <c r="H41" s="1168"/>
      <c r="I41" s="1168"/>
      <c r="J41" s="1168"/>
      <c r="K41" s="1168"/>
      <c r="L41" s="1168"/>
      <c r="M41" s="253"/>
      <c r="N41" s="253"/>
      <c r="O41" s="253"/>
    </row>
    <row r="42" spans="1:16" s="112" customFormat="1" ht="14.25" customHeight="1">
      <c r="A42" s="253"/>
      <c r="B42" s="307"/>
      <c r="C42" s="308"/>
      <c r="D42" s="283"/>
      <c r="E42" s="285"/>
      <c r="F42" s="286"/>
      <c r="G42" s="253"/>
      <c r="I42" s="91"/>
      <c r="J42" s="91"/>
      <c r="K42" s="91"/>
      <c r="L42" s="91"/>
      <c r="M42" s="91"/>
      <c r="N42" s="91"/>
      <c r="O42" s="91"/>
    </row>
    <row r="43" spans="1:16" s="112" customFormat="1" ht="14.25" customHeight="1">
      <c r="A43" s="253"/>
      <c r="B43" s="309"/>
      <c r="C43" s="308"/>
      <c r="D43" s="286"/>
      <c r="E43" s="287"/>
      <c r="F43" s="286"/>
      <c r="G43" s="253"/>
      <c r="I43" s="91"/>
      <c r="J43" s="91"/>
      <c r="K43" s="91"/>
      <c r="L43" s="91"/>
      <c r="M43" s="91"/>
      <c r="N43" s="91"/>
      <c r="O43" s="91"/>
    </row>
    <row r="44" spans="1:16" s="112" customFormat="1" ht="14.25" customHeight="1">
      <c r="A44" s="253"/>
      <c r="B44" s="309"/>
      <c r="C44" s="308"/>
      <c r="D44" s="286"/>
      <c r="E44" s="287"/>
      <c r="F44" s="286"/>
      <c r="G44" s="253"/>
      <c r="I44" s="91"/>
      <c r="J44" s="91"/>
      <c r="K44" s="91"/>
      <c r="L44" s="91"/>
      <c r="M44" s="91"/>
      <c r="N44" s="91"/>
      <c r="O44" s="91"/>
    </row>
    <row r="45" spans="1:16" s="112" customFormat="1" ht="14.25" customHeight="1">
      <c r="A45" s="253"/>
      <c r="B45" s="309"/>
      <c r="C45" s="308"/>
      <c r="D45" s="286"/>
      <c r="E45" s="287"/>
      <c r="F45" s="286"/>
      <c r="G45" s="253"/>
      <c r="I45" s="91"/>
      <c r="J45" s="91"/>
      <c r="K45" s="91"/>
      <c r="L45" s="91"/>
      <c r="M45" s="91"/>
      <c r="N45" s="91"/>
      <c r="O45" s="91"/>
    </row>
    <row r="46" spans="1:16" s="112" customFormat="1" ht="14.25" customHeight="1">
      <c r="A46" s="253"/>
      <c r="B46" s="309"/>
      <c r="C46" s="308"/>
      <c r="D46" s="286"/>
      <c r="E46" s="287"/>
      <c r="F46" s="286"/>
      <c r="G46" s="253"/>
      <c r="I46" s="91"/>
      <c r="J46" s="91"/>
      <c r="K46" s="91"/>
      <c r="L46" s="91"/>
      <c r="M46" s="91"/>
      <c r="N46" s="91"/>
      <c r="O46" s="91"/>
    </row>
    <row r="47" spans="1:16" s="112" customFormat="1" ht="14.25" customHeight="1">
      <c r="A47" s="253"/>
      <c r="B47" s="309"/>
      <c r="C47" s="308"/>
      <c r="D47" s="286"/>
      <c r="E47" s="287"/>
      <c r="F47" s="286"/>
      <c r="G47" s="253"/>
      <c r="H47" s="91"/>
      <c r="I47" s="91"/>
      <c r="J47" s="91"/>
      <c r="K47" s="91"/>
      <c r="L47" s="91"/>
      <c r="M47" s="91"/>
      <c r="N47" s="91"/>
      <c r="O47" s="91"/>
    </row>
    <row r="48" spans="1:16" s="112" customFormat="1" ht="14.25" customHeight="1">
      <c r="A48" s="253"/>
      <c r="B48" s="309"/>
      <c r="C48" s="308"/>
      <c r="D48" s="286"/>
      <c r="E48" s="287"/>
      <c r="F48" s="286"/>
      <c r="G48" s="253"/>
      <c r="H48" s="91"/>
      <c r="I48" s="91"/>
      <c r="J48" s="91"/>
      <c r="K48" s="91"/>
      <c r="L48" s="91"/>
      <c r="M48" s="91"/>
      <c r="N48" s="91"/>
      <c r="O48" s="91"/>
    </row>
    <row r="49" spans="1:15" s="112" customFormat="1" ht="14.25" customHeight="1">
      <c r="A49" s="253"/>
      <c r="B49" s="309"/>
      <c r="C49" s="308"/>
      <c r="D49" s="286"/>
      <c r="E49" s="287"/>
      <c r="F49" s="286"/>
      <c r="G49" s="253"/>
      <c r="H49" s="91"/>
      <c r="I49" s="91"/>
      <c r="J49" s="91"/>
      <c r="K49" s="91"/>
      <c r="L49" s="91"/>
      <c r="M49" s="91"/>
      <c r="N49" s="91"/>
      <c r="O49" s="91"/>
    </row>
    <row r="50" spans="1:15" s="112" customFormat="1" ht="14.25" customHeight="1">
      <c r="A50" s="253"/>
      <c r="B50" s="309"/>
      <c r="C50" s="308"/>
      <c r="D50" s="286"/>
      <c r="E50" s="287"/>
      <c r="F50" s="286"/>
      <c r="G50" s="253"/>
      <c r="H50" s="91"/>
      <c r="I50" s="91"/>
      <c r="J50" s="91"/>
      <c r="K50" s="91"/>
      <c r="L50" s="91"/>
      <c r="M50" s="91"/>
      <c r="N50" s="91"/>
      <c r="O50" s="91"/>
    </row>
    <row r="51" spans="1:15" s="112" customFormat="1" ht="14.25" customHeight="1">
      <c r="A51" s="253"/>
      <c r="B51" s="310"/>
      <c r="C51" s="308"/>
      <c r="D51" s="288"/>
      <c r="E51" s="290"/>
      <c r="F51" s="286"/>
      <c r="G51" s="253"/>
      <c r="H51" s="91"/>
      <c r="I51" s="91"/>
      <c r="J51" s="91"/>
      <c r="K51" s="91"/>
      <c r="L51" s="91"/>
      <c r="M51" s="91"/>
      <c r="N51" s="91"/>
      <c r="O51" s="91"/>
    </row>
    <row r="52" spans="1:15" s="112" customFormat="1" ht="14.25" customHeight="1">
      <c r="A52" s="253"/>
      <c r="B52" s="294" t="s">
        <v>103</v>
      </c>
      <c r="C52" s="294"/>
      <c r="D52" s="294" t="s">
        <v>103</v>
      </c>
      <c r="E52" s="294"/>
      <c r="F52" s="294"/>
      <c r="G52" s="253"/>
      <c r="H52" s="1165"/>
      <c r="I52" s="1163"/>
      <c r="J52" s="1163"/>
      <c r="K52" s="1163"/>
      <c r="L52" s="1163"/>
      <c r="M52" s="91"/>
      <c r="N52" s="294"/>
      <c r="O52" s="294"/>
    </row>
    <row r="53" spans="1:15" s="112" customFormat="1" ht="14.25" customHeight="1">
      <c r="A53" s="253"/>
      <c r="B53" s="298"/>
      <c r="C53" s="298"/>
      <c r="D53" s="253"/>
      <c r="E53" s="253"/>
      <c r="F53" s="253"/>
      <c r="G53" s="253"/>
    </row>
    <row r="54" spans="1:15" s="112" customFormat="1" ht="14.25" customHeight="1">
      <c r="A54" s="253"/>
      <c r="B54" s="298"/>
      <c r="C54" s="298"/>
      <c r="D54" s="253"/>
      <c r="E54" s="253"/>
      <c r="F54" s="253"/>
      <c r="G54" s="253"/>
    </row>
    <row r="55" spans="1:15" s="311" customFormat="1" ht="12.75">
      <c r="E55" s="312"/>
      <c r="F55" s="313"/>
    </row>
  </sheetData>
  <mergeCells count="7">
    <mergeCell ref="D41:E41"/>
    <mergeCell ref="H52:L52"/>
    <mergeCell ref="H41:L41"/>
    <mergeCell ref="A1:B1"/>
    <mergeCell ref="D2:E2"/>
    <mergeCell ref="A6:F6"/>
    <mergeCell ref="A8:F8"/>
  </mergeCells>
  <printOptions horizontalCentered="1"/>
  <pageMargins left="0.78740157480314965" right="0.78740157480314965" top="0.78740157480314965" bottom="0.78740157480314965" header="0.11811023622047245" footer="0.11811023622047245"/>
  <pageSetup paperSize="9" scale="6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9"/>
  <sheetViews>
    <sheetView view="pageBreakPreview" zoomScaleNormal="100" workbookViewId="0">
      <selection activeCell="D11" sqref="D11"/>
    </sheetView>
  </sheetViews>
  <sheetFormatPr defaultColWidth="11.5703125" defaultRowHeight="15.75"/>
  <cols>
    <col min="1" max="1" width="10" style="147" customWidth="1"/>
    <col min="2" max="2" width="42.85546875" style="147" customWidth="1"/>
    <col min="3" max="4" width="21.28515625" style="147" customWidth="1"/>
    <col min="5" max="5" width="21.28515625" style="148" customWidth="1"/>
    <col min="6" max="6" width="11.140625" style="149" customWidth="1"/>
    <col min="7" max="16384" width="11.5703125" style="147"/>
  </cols>
  <sheetData>
    <row r="1" spans="1:6" s="96" customFormat="1" ht="26.25" customHeight="1">
      <c r="A1" s="1230"/>
      <c r="B1" s="1231"/>
      <c r="D1" s="92" t="s">
        <v>174</v>
      </c>
      <c r="E1" s="143"/>
      <c r="F1" s="143"/>
    </row>
    <row r="2" spans="1:6" s="96" customFormat="1" ht="15.75" customHeight="1">
      <c r="A2" s="93" t="s">
        <v>106</v>
      </c>
      <c r="B2" s="144" t="s">
        <v>197</v>
      </c>
      <c r="D2" s="1220" t="s">
        <v>1295</v>
      </c>
      <c r="E2" s="1220"/>
      <c r="F2" s="145"/>
    </row>
    <row r="3" spans="1:6" s="96" customFormat="1" ht="15.75" customHeight="1">
      <c r="A3" s="93" t="s">
        <v>30</v>
      </c>
      <c r="B3" s="144" t="s">
        <v>197</v>
      </c>
      <c r="C3" s="146"/>
      <c r="D3" s="91" t="s">
        <v>13</v>
      </c>
      <c r="E3" s="91"/>
      <c r="F3" s="146"/>
    </row>
    <row r="4" spans="1:6" s="96" customFormat="1" ht="15.75" customHeight="1">
      <c r="D4" s="91" t="s">
        <v>1293</v>
      </c>
      <c r="E4" s="91"/>
    </row>
    <row r="5" spans="1:6" s="96" customFormat="1" ht="15.75" customHeight="1">
      <c r="D5" s="91"/>
      <c r="E5" s="91"/>
    </row>
    <row r="6" spans="1:6" s="96" customFormat="1" ht="18.75" customHeight="1">
      <c r="A6" s="1222" t="s">
        <v>249</v>
      </c>
      <c r="B6" s="1222"/>
      <c r="C6" s="1222"/>
      <c r="D6" s="1222"/>
      <c r="E6" s="1222"/>
      <c r="F6" s="1222"/>
    </row>
    <row r="7" spans="1:6" ht="19.5" customHeight="1"/>
    <row r="8" spans="1:6" ht="39.6" customHeight="1">
      <c r="A8" s="1232" t="s">
        <v>267</v>
      </c>
      <c r="B8" s="1233"/>
      <c r="C8" s="1233"/>
      <c r="D8" s="1233"/>
      <c r="E8" s="1233"/>
      <c r="F8" s="1233"/>
    </row>
    <row r="10" spans="1:6">
      <c r="A10" s="150"/>
      <c r="B10" s="150"/>
      <c r="C10" s="150"/>
      <c r="D10" s="150"/>
      <c r="E10" s="151"/>
      <c r="F10" s="150" t="s">
        <v>56</v>
      </c>
    </row>
    <row r="11" spans="1:6" s="96" customFormat="1" ht="31.5">
      <c r="A11" s="13" t="s">
        <v>14</v>
      </c>
      <c r="B11" s="14" t="s">
        <v>0</v>
      </c>
      <c r="C11" s="101" t="s">
        <v>246</v>
      </c>
      <c r="D11" s="101" t="s">
        <v>247</v>
      </c>
      <c r="E11" s="101" t="s">
        <v>248</v>
      </c>
      <c r="F11" s="101" t="s">
        <v>142</v>
      </c>
    </row>
    <row r="12" spans="1:6" s="153" customFormat="1" ht="12.75">
      <c r="A12" s="152">
        <v>1</v>
      </c>
      <c r="B12" s="152">
        <v>2</v>
      </c>
      <c r="C12" s="104">
        <v>3</v>
      </c>
      <c r="D12" s="103">
        <v>4</v>
      </c>
      <c r="E12" s="105">
        <v>5</v>
      </c>
      <c r="F12" s="103">
        <v>6</v>
      </c>
    </row>
    <row r="13" spans="1:6" ht="27" customHeight="1">
      <c r="A13" s="154" t="s">
        <v>143</v>
      </c>
      <c r="B13" s="155" t="s">
        <v>112</v>
      </c>
      <c r="C13" s="156"/>
      <c r="D13" s="156"/>
      <c r="E13" s="156"/>
      <c r="F13" s="157"/>
    </row>
    <row r="14" spans="1:6" ht="27" customHeight="1">
      <c r="A14" s="154" t="s">
        <v>144</v>
      </c>
      <c r="B14" s="155" t="s">
        <v>145</v>
      </c>
      <c r="C14" s="158">
        <f>C15+C16</f>
        <v>0</v>
      </c>
      <c r="D14" s="158">
        <f>D15+D16</f>
        <v>0</v>
      </c>
      <c r="E14" s="158">
        <f>E15+E16</f>
        <v>0</v>
      </c>
      <c r="F14" s="159" t="e">
        <f>E14/D14*100</f>
        <v>#DIV/0!</v>
      </c>
    </row>
    <row r="15" spans="1:6" ht="27" customHeight="1">
      <c r="A15" s="154" t="s">
        <v>146</v>
      </c>
      <c r="B15" s="30" t="s">
        <v>191</v>
      </c>
      <c r="C15" s="162"/>
      <c r="D15" s="162"/>
      <c r="E15" s="162"/>
      <c r="F15" s="157" t="e">
        <f t="shared" ref="F15:F28" si="0">E15/D15*100</f>
        <v>#DIV/0!</v>
      </c>
    </row>
    <row r="16" spans="1:6" ht="27" customHeight="1">
      <c r="A16" s="154" t="s">
        <v>153</v>
      </c>
      <c r="B16" s="30" t="s">
        <v>154</v>
      </c>
      <c r="C16" s="163">
        <f>SUM(C17:C19)</f>
        <v>0</v>
      </c>
      <c r="D16" s="163">
        <f>SUM(D17:D19)</f>
        <v>0</v>
      </c>
      <c r="E16" s="163">
        <f>SUM(E17:E19)</f>
        <v>0</v>
      </c>
      <c r="F16" s="159" t="e">
        <f t="shared" si="0"/>
        <v>#DIV/0!</v>
      </c>
    </row>
    <row r="17" spans="1:16" ht="27" customHeight="1">
      <c r="A17" s="154" t="s">
        <v>155</v>
      </c>
      <c r="B17" s="30" t="s">
        <v>213</v>
      </c>
      <c r="C17" s="162"/>
      <c r="D17" s="162"/>
      <c r="E17" s="162"/>
      <c r="F17" s="161" t="e">
        <f t="shared" si="0"/>
        <v>#DIV/0!</v>
      </c>
    </row>
    <row r="18" spans="1:16" ht="27" customHeight="1">
      <c r="A18" s="154" t="s">
        <v>156</v>
      </c>
      <c r="B18" s="30" t="s">
        <v>214</v>
      </c>
      <c r="C18" s="162"/>
      <c r="D18" s="162"/>
      <c r="E18" s="162"/>
      <c r="F18" s="161" t="e">
        <f t="shared" si="0"/>
        <v>#DIV/0!</v>
      </c>
    </row>
    <row r="19" spans="1:16" ht="27" customHeight="1">
      <c r="A19" s="164" t="s">
        <v>157</v>
      </c>
      <c r="B19" s="30" t="s">
        <v>215</v>
      </c>
      <c r="C19" s="162"/>
      <c r="D19" s="162"/>
      <c r="E19" s="162"/>
      <c r="F19" s="161" t="e">
        <f t="shared" si="0"/>
        <v>#DIV/0!</v>
      </c>
    </row>
    <row r="20" spans="1:16" ht="27" customHeight="1">
      <c r="A20" s="164"/>
      <c r="B20" s="155" t="s">
        <v>158</v>
      </c>
      <c r="C20" s="163">
        <f>C13+C14</f>
        <v>0</v>
      </c>
      <c r="D20" s="163">
        <f>D13+D14</f>
        <v>0</v>
      </c>
      <c r="E20" s="163">
        <f>E13+E14</f>
        <v>0</v>
      </c>
      <c r="F20" s="159" t="e">
        <f t="shared" si="0"/>
        <v>#DIV/0!</v>
      </c>
    </row>
    <row r="21" spans="1:16" ht="27" customHeight="1">
      <c r="A21" s="164" t="s">
        <v>159</v>
      </c>
      <c r="B21" s="155" t="s">
        <v>160</v>
      </c>
      <c r="C21" s="163">
        <f>C22+C25+C26</f>
        <v>0</v>
      </c>
      <c r="D21" s="163">
        <f>D22+D25+D26</f>
        <v>0</v>
      </c>
      <c r="E21" s="163">
        <f>E22+E25+E26</f>
        <v>0</v>
      </c>
      <c r="F21" s="159" t="e">
        <f t="shared" si="0"/>
        <v>#DIV/0!</v>
      </c>
    </row>
    <row r="22" spans="1:16" ht="25.5" customHeight="1">
      <c r="A22" s="164" t="s">
        <v>161</v>
      </c>
      <c r="B22" s="30" t="s">
        <v>162</v>
      </c>
      <c r="C22" s="160">
        <f>C23+C24</f>
        <v>0</v>
      </c>
      <c r="D22" s="160">
        <f>D23+D24</f>
        <v>0</v>
      </c>
      <c r="E22" s="160">
        <f>E23+E24</f>
        <v>0</v>
      </c>
      <c r="F22" s="161" t="e">
        <f t="shared" si="0"/>
        <v>#DIV/0!</v>
      </c>
    </row>
    <row r="23" spans="1:16" ht="25.5" customHeight="1">
      <c r="A23" s="164" t="s">
        <v>163</v>
      </c>
      <c r="B23" s="30" t="s">
        <v>231</v>
      </c>
      <c r="C23" s="162"/>
      <c r="D23" s="162"/>
      <c r="E23" s="162"/>
      <c r="F23" s="161" t="e">
        <f t="shared" si="0"/>
        <v>#DIV/0!</v>
      </c>
    </row>
    <row r="24" spans="1:16" ht="25.5" customHeight="1">
      <c r="A24" s="164" t="s">
        <v>164</v>
      </c>
      <c r="B24" s="30" t="s">
        <v>220</v>
      </c>
      <c r="C24" s="167"/>
      <c r="D24" s="167"/>
      <c r="E24" s="167"/>
      <c r="F24" s="161" t="e">
        <f t="shared" si="0"/>
        <v>#DIV/0!</v>
      </c>
    </row>
    <row r="25" spans="1:16" ht="25.5" customHeight="1">
      <c r="A25" s="164" t="s">
        <v>168</v>
      </c>
      <c r="B25" s="164" t="s">
        <v>169</v>
      </c>
      <c r="C25" s="167"/>
      <c r="D25" s="167"/>
      <c r="E25" s="169"/>
      <c r="F25" s="161" t="e">
        <f t="shared" si="0"/>
        <v>#DIV/0!</v>
      </c>
    </row>
    <row r="26" spans="1:16" ht="25.5" customHeight="1">
      <c r="A26" s="164" t="s">
        <v>170</v>
      </c>
      <c r="B26" s="164" t="s">
        <v>171</v>
      </c>
      <c r="C26" s="167"/>
      <c r="D26" s="167"/>
      <c r="E26" s="169"/>
      <c r="F26" s="161" t="e">
        <f t="shared" si="0"/>
        <v>#DIV/0!</v>
      </c>
    </row>
    <row r="27" spans="1:16" ht="26.25" customHeight="1">
      <c r="A27" s="164" t="s">
        <v>172</v>
      </c>
      <c r="B27" s="170" t="s">
        <v>188</v>
      </c>
      <c r="C27" s="163">
        <f>C13+C14-C21</f>
        <v>0</v>
      </c>
      <c r="D27" s="163">
        <f>D13+D14-D21</f>
        <v>0</v>
      </c>
      <c r="E27" s="163">
        <f>E13+E14-E21</f>
        <v>0</v>
      </c>
      <c r="F27" s="161" t="e">
        <f t="shared" si="0"/>
        <v>#DIV/0!</v>
      </c>
    </row>
    <row r="28" spans="1:16" ht="26.25" customHeight="1">
      <c r="A28" s="164"/>
      <c r="B28" s="155" t="s">
        <v>173</v>
      </c>
      <c r="C28" s="163">
        <f>C21+C27</f>
        <v>0</v>
      </c>
      <c r="D28" s="163">
        <f>D21+D27</f>
        <v>0</v>
      </c>
      <c r="E28" s="163">
        <f>E21+E27</f>
        <v>0</v>
      </c>
      <c r="F28" s="159" t="e">
        <f t="shared" si="0"/>
        <v>#DIV/0!</v>
      </c>
    </row>
    <row r="29" spans="1:16" s="9" customFormat="1" ht="24" customHeight="1">
      <c r="A29" s="171"/>
      <c r="B29" s="172" t="s">
        <v>140</v>
      </c>
    </row>
    <row r="30" spans="1:16" s="9" customFormat="1" ht="19.5" customHeight="1">
      <c r="A30" s="9" t="s">
        <v>280</v>
      </c>
      <c r="B30" s="96"/>
    </row>
    <row r="31" spans="1:16" s="9" customFormat="1" ht="19.5" customHeight="1">
      <c r="A31" s="144"/>
    </row>
    <row r="32" spans="1:16" s="261" customFormat="1" ht="14.25" customHeight="1">
      <c r="A32" s="249"/>
      <c r="B32" s="299" t="s">
        <v>275</v>
      </c>
      <c r="C32" s="293"/>
      <c r="D32" s="293"/>
      <c r="E32" s="293"/>
      <c r="F32" s="293"/>
      <c r="G32" s="244"/>
      <c r="H32" s="244"/>
      <c r="I32" s="244"/>
      <c r="J32" s="244"/>
      <c r="K32" s="244"/>
      <c r="L32" s="244"/>
      <c r="M32" s="244"/>
      <c r="N32" s="244"/>
      <c r="O32" s="244"/>
      <c r="P32" s="249"/>
    </row>
    <row r="33" spans="1:15" s="112" customFormat="1" ht="14.25" customHeight="1">
      <c r="A33" s="253"/>
      <c r="B33" s="298"/>
      <c r="C33" s="298"/>
      <c r="D33" s="253"/>
      <c r="E33" s="253"/>
      <c r="F33" s="253"/>
      <c r="G33" s="253"/>
    </row>
    <row r="34" spans="1:15" s="112" customFormat="1" ht="14.25" customHeight="1">
      <c r="A34" s="253"/>
      <c r="B34" s="306" t="s">
        <v>193</v>
      </c>
      <c r="D34" s="1154" t="s">
        <v>76</v>
      </c>
      <c r="E34" s="1154"/>
      <c r="F34" s="91"/>
      <c r="G34" s="253"/>
      <c r="H34" s="1168"/>
      <c r="I34" s="1168"/>
      <c r="J34" s="1168"/>
      <c r="K34" s="1168"/>
      <c r="L34" s="1168"/>
      <c r="M34" s="253"/>
      <c r="N34" s="253"/>
      <c r="O34" s="253"/>
    </row>
    <row r="35" spans="1:15" s="112" customFormat="1" ht="14.25" customHeight="1">
      <c r="A35" s="253"/>
      <c r="B35" s="307"/>
      <c r="C35" s="308"/>
      <c r="D35" s="283"/>
      <c r="E35" s="285"/>
      <c r="F35" s="286"/>
      <c r="G35" s="253"/>
      <c r="I35" s="91"/>
      <c r="J35" s="91"/>
      <c r="K35" s="91"/>
      <c r="L35" s="91"/>
      <c r="M35" s="91"/>
      <c r="N35" s="91"/>
      <c r="O35" s="91"/>
    </row>
    <row r="36" spans="1:15" s="112" customFormat="1" ht="14.25" customHeight="1">
      <c r="A36" s="253"/>
      <c r="B36" s="309"/>
      <c r="C36" s="308"/>
      <c r="D36" s="286"/>
      <c r="E36" s="287"/>
      <c r="F36" s="286"/>
      <c r="G36" s="253"/>
      <c r="I36" s="91"/>
      <c r="J36" s="91"/>
      <c r="K36" s="91"/>
      <c r="L36" s="91"/>
      <c r="M36" s="91"/>
      <c r="N36" s="91"/>
      <c r="O36" s="91"/>
    </row>
    <row r="37" spans="1:15" s="112" customFormat="1" ht="14.25" customHeight="1">
      <c r="A37" s="253"/>
      <c r="B37" s="309"/>
      <c r="C37" s="308"/>
      <c r="D37" s="286"/>
      <c r="E37" s="287"/>
      <c r="F37" s="286"/>
      <c r="G37" s="253"/>
      <c r="I37" s="91"/>
      <c r="J37" s="91"/>
      <c r="K37" s="91"/>
      <c r="L37" s="91"/>
      <c r="M37" s="91"/>
      <c r="N37" s="91"/>
      <c r="O37" s="91"/>
    </row>
    <row r="38" spans="1:15" s="112" customFormat="1" ht="14.25" customHeight="1">
      <c r="A38" s="253"/>
      <c r="B38" s="309"/>
      <c r="C38" s="308"/>
      <c r="D38" s="286"/>
      <c r="E38" s="287"/>
      <c r="F38" s="286"/>
      <c r="G38" s="253"/>
      <c r="I38" s="91"/>
      <c r="J38" s="91"/>
      <c r="K38" s="91"/>
      <c r="L38" s="91"/>
      <c r="M38" s="91"/>
      <c r="N38" s="91"/>
      <c r="O38" s="91"/>
    </row>
    <row r="39" spans="1:15" s="112" customFormat="1" ht="14.25" customHeight="1">
      <c r="A39" s="253"/>
      <c r="B39" s="309"/>
      <c r="C39" s="308"/>
      <c r="D39" s="286"/>
      <c r="E39" s="287"/>
      <c r="F39" s="286"/>
      <c r="G39" s="253"/>
      <c r="I39" s="91"/>
      <c r="J39" s="91"/>
      <c r="K39" s="91"/>
      <c r="L39" s="91"/>
      <c r="M39" s="91"/>
      <c r="N39" s="91"/>
      <c r="O39" s="91"/>
    </row>
    <row r="40" spans="1:15" s="112" customFormat="1" ht="14.25" customHeight="1">
      <c r="A40" s="253"/>
      <c r="B40" s="309"/>
      <c r="C40" s="308"/>
      <c r="D40" s="286"/>
      <c r="E40" s="287"/>
      <c r="F40" s="286"/>
      <c r="G40" s="253"/>
      <c r="I40" s="91"/>
      <c r="J40" s="91"/>
      <c r="K40" s="91"/>
      <c r="L40" s="91"/>
      <c r="M40" s="91"/>
      <c r="N40" s="91"/>
      <c r="O40" s="91"/>
    </row>
    <row r="41" spans="1:15" s="112" customFormat="1" ht="14.25" customHeight="1">
      <c r="A41" s="253"/>
      <c r="B41" s="309"/>
      <c r="C41" s="308"/>
      <c r="D41" s="286"/>
      <c r="E41" s="287"/>
      <c r="F41" s="286"/>
      <c r="G41" s="253"/>
      <c r="I41" s="91"/>
      <c r="J41" s="91"/>
      <c r="K41" s="91"/>
      <c r="L41" s="91"/>
      <c r="M41" s="91"/>
      <c r="N41" s="91"/>
      <c r="O41" s="91"/>
    </row>
    <row r="42" spans="1:15" s="112" customFormat="1" ht="14.25" customHeight="1">
      <c r="A42" s="253"/>
      <c r="B42" s="309"/>
      <c r="C42" s="308"/>
      <c r="D42" s="286"/>
      <c r="E42" s="287"/>
      <c r="F42" s="286"/>
      <c r="G42" s="253"/>
      <c r="H42" s="91"/>
      <c r="I42" s="91"/>
      <c r="J42" s="91"/>
      <c r="K42" s="91"/>
      <c r="L42" s="91"/>
      <c r="M42" s="91"/>
      <c r="N42" s="91"/>
      <c r="O42" s="91"/>
    </row>
    <row r="43" spans="1:15" s="112" customFormat="1" ht="14.25" customHeight="1">
      <c r="A43" s="253"/>
      <c r="B43" s="309"/>
      <c r="C43" s="308"/>
      <c r="D43" s="286"/>
      <c r="E43" s="287"/>
      <c r="F43" s="286"/>
      <c r="G43" s="253"/>
      <c r="H43" s="91"/>
      <c r="I43" s="91"/>
      <c r="J43" s="91"/>
      <c r="K43" s="91"/>
      <c r="L43" s="91"/>
      <c r="M43" s="91"/>
      <c r="N43" s="91"/>
      <c r="O43" s="91"/>
    </row>
    <row r="44" spans="1:15" s="112" customFormat="1" ht="14.25" customHeight="1">
      <c r="A44" s="253"/>
      <c r="B44" s="309"/>
      <c r="C44" s="308"/>
      <c r="D44" s="286"/>
      <c r="E44" s="287"/>
      <c r="F44" s="286"/>
      <c r="G44" s="253"/>
      <c r="H44" s="91"/>
      <c r="I44" s="91"/>
      <c r="J44" s="91"/>
      <c r="K44" s="91"/>
      <c r="L44" s="91"/>
      <c r="M44" s="91"/>
      <c r="N44" s="91"/>
      <c r="O44" s="91"/>
    </row>
    <row r="45" spans="1:15" s="112" customFormat="1" ht="14.25" customHeight="1">
      <c r="A45" s="253"/>
      <c r="B45" s="309"/>
      <c r="C45" s="308"/>
      <c r="D45" s="286"/>
      <c r="E45" s="287"/>
      <c r="F45" s="286"/>
      <c r="G45" s="253"/>
      <c r="H45" s="91"/>
      <c r="I45" s="91"/>
      <c r="J45" s="91"/>
      <c r="K45" s="91"/>
      <c r="L45" s="91"/>
      <c r="M45" s="91"/>
      <c r="N45" s="91"/>
      <c r="O45" s="91"/>
    </row>
    <row r="46" spans="1:15" s="112" customFormat="1" ht="14.25" customHeight="1">
      <c r="A46" s="253"/>
      <c r="B46" s="310"/>
      <c r="C46" s="308"/>
      <c r="D46" s="288"/>
      <c r="E46" s="290"/>
      <c r="F46" s="286"/>
      <c r="G46" s="253"/>
      <c r="H46" s="91"/>
      <c r="I46" s="91"/>
      <c r="J46" s="91"/>
      <c r="K46" s="91"/>
      <c r="L46" s="91"/>
      <c r="M46" s="91"/>
      <c r="N46" s="91"/>
      <c r="O46" s="91"/>
    </row>
    <row r="47" spans="1:15" s="112" customFormat="1" ht="14.25" customHeight="1">
      <c r="A47" s="253"/>
      <c r="B47" s="294" t="s">
        <v>103</v>
      </c>
      <c r="C47" s="294"/>
      <c r="D47" s="294" t="s">
        <v>103</v>
      </c>
      <c r="E47" s="294"/>
      <c r="F47" s="294"/>
      <c r="G47" s="253"/>
      <c r="H47" s="1165"/>
      <c r="I47" s="1163"/>
      <c r="J47" s="1163"/>
      <c r="K47" s="1163"/>
      <c r="L47" s="1163"/>
      <c r="M47" s="91"/>
      <c r="N47" s="294"/>
      <c r="O47" s="294"/>
    </row>
    <row r="48" spans="1:15" s="112" customFormat="1" ht="14.25" customHeight="1">
      <c r="A48" s="253"/>
      <c r="B48" s="298"/>
      <c r="C48" s="298"/>
      <c r="D48" s="253"/>
      <c r="E48" s="253"/>
      <c r="F48" s="253"/>
      <c r="G48" s="253"/>
    </row>
    <row r="49" spans="1:7" s="112" customFormat="1" ht="14.25" customHeight="1">
      <c r="A49" s="253"/>
      <c r="B49" s="298"/>
      <c r="C49" s="298"/>
      <c r="D49" s="253"/>
      <c r="E49" s="253"/>
      <c r="F49" s="253"/>
      <c r="G49" s="253"/>
    </row>
  </sheetData>
  <mergeCells count="7">
    <mergeCell ref="H47:L47"/>
    <mergeCell ref="H34:L34"/>
    <mergeCell ref="D34:E34"/>
    <mergeCell ref="A1:B1"/>
    <mergeCell ref="D2:E2"/>
    <mergeCell ref="A6:F6"/>
    <mergeCell ref="A8:F8"/>
  </mergeCells>
  <printOptions horizontalCentered="1"/>
  <pageMargins left="0.78740157480314965" right="0.78740157480314965" top="0.78740157480314965" bottom="0.78740157480314965" header="0.11811023622047245" footer="0.11811023622047245"/>
  <pageSetup paperSize="9" scale="60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1"/>
  <sheetViews>
    <sheetView view="pageBreakPreview" zoomScaleNormal="100" workbookViewId="0">
      <selection activeCell="E13" sqref="E13"/>
    </sheetView>
  </sheetViews>
  <sheetFormatPr defaultColWidth="11.5703125" defaultRowHeight="15.75"/>
  <cols>
    <col min="1" max="1" width="10" style="10" customWidth="1"/>
    <col min="2" max="2" width="37.85546875" style="10" customWidth="1"/>
    <col min="3" max="4" width="21" style="10" customWidth="1"/>
    <col min="5" max="5" width="21" style="11" customWidth="1"/>
    <col min="6" max="6" width="12.5703125" style="12" customWidth="1"/>
    <col min="7" max="16384" width="11.5703125" style="10"/>
  </cols>
  <sheetData>
    <row r="1" spans="1:6">
      <c r="D1" s="92" t="s">
        <v>175</v>
      </c>
    </row>
    <row r="2" spans="1:6" s="96" customFormat="1" ht="15.75" customHeight="1">
      <c r="A2" s="93" t="s">
        <v>106</v>
      </c>
      <c r="B2" s="144" t="s">
        <v>198</v>
      </c>
      <c r="D2" s="1220" t="s">
        <v>1296</v>
      </c>
      <c r="E2" s="1220"/>
      <c r="F2" s="145"/>
    </row>
    <row r="3" spans="1:6" s="96" customFormat="1" ht="15.75" customHeight="1">
      <c r="A3" s="93" t="s">
        <v>30</v>
      </c>
      <c r="B3" s="144" t="s">
        <v>198</v>
      </c>
      <c r="C3" s="146"/>
      <c r="D3" s="91" t="s">
        <v>13</v>
      </c>
      <c r="E3" s="91"/>
      <c r="F3" s="146"/>
    </row>
    <row r="4" spans="1:6" s="96" customFormat="1" ht="15.75" customHeight="1">
      <c r="D4" s="91" t="s">
        <v>1293</v>
      </c>
      <c r="E4" s="91"/>
    </row>
    <row r="5" spans="1:6" s="96" customFormat="1" ht="15.75" customHeight="1">
      <c r="D5" s="91"/>
      <c r="E5" s="91"/>
    </row>
    <row r="6" spans="1:6" s="96" customFormat="1" ht="18.75" customHeight="1">
      <c r="A6" s="1222" t="s">
        <v>277</v>
      </c>
      <c r="B6" s="1222"/>
      <c r="C6" s="1222"/>
      <c r="D6" s="1222"/>
      <c r="E6" s="1222"/>
      <c r="F6" s="1222"/>
    </row>
    <row r="7" spans="1:6" s="96" customFormat="1" ht="18.75" customHeight="1">
      <c r="A7" s="97"/>
      <c r="B7" s="97"/>
      <c r="C7" s="97"/>
      <c r="D7" s="97"/>
      <c r="E7" s="97"/>
      <c r="F7" s="97"/>
    </row>
    <row r="8" spans="1:6" ht="36" customHeight="1">
      <c r="A8" s="1234" t="s">
        <v>268</v>
      </c>
      <c r="B8" s="1235"/>
      <c r="C8" s="1235"/>
      <c r="D8" s="1235"/>
      <c r="E8" s="1235"/>
      <c r="F8" s="1235"/>
    </row>
    <row r="9" spans="1:6">
      <c r="A9" s="173"/>
      <c r="B9" s="173"/>
      <c r="C9" s="173"/>
      <c r="D9" s="173"/>
      <c r="E9" s="174"/>
      <c r="F9" s="175" t="s">
        <v>56</v>
      </c>
    </row>
    <row r="10" spans="1:6" s="1" customFormat="1" ht="31.5">
      <c r="A10" s="176" t="s">
        <v>14</v>
      </c>
      <c r="B10" s="15" t="s">
        <v>0</v>
      </c>
      <c r="C10" s="101" t="s">
        <v>246</v>
      </c>
      <c r="D10" s="101" t="s">
        <v>247</v>
      </c>
      <c r="E10" s="101" t="s">
        <v>248</v>
      </c>
      <c r="F10" s="101" t="s">
        <v>142</v>
      </c>
    </row>
    <row r="11" spans="1:6" s="2" customFormat="1" ht="12.75">
      <c r="A11" s="152">
        <v>1</v>
      </c>
      <c r="B11" s="152">
        <v>2</v>
      </c>
      <c r="C11" s="104">
        <v>3</v>
      </c>
      <c r="D11" s="103">
        <v>4</v>
      </c>
      <c r="E11" s="105">
        <v>5</v>
      </c>
      <c r="F11" s="103">
        <v>6</v>
      </c>
    </row>
    <row r="12" spans="1:6" ht="24.75" customHeight="1">
      <c r="A12" s="16" t="s">
        <v>143</v>
      </c>
      <c r="B12" s="17" t="s">
        <v>112</v>
      </c>
      <c r="C12" s="18"/>
      <c r="D12" s="19"/>
      <c r="E12" s="18"/>
      <c r="F12" s="24" t="e">
        <f>E12/D12*100</f>
        <v>#DIV/0!</v>
      </c>
    </row>
    <row r="13" spans="1:6" ht="24.75" customHeight="1">
      <c r="A13" s="16" t="s">
        <v>144</v>
      </c>
      <c r="B13" s="17" t="s">
        <v>145</v>
      </c>
      <c r="C13" s="28">
        <f>C14+C18</f>
        <v>0</v>
      </c>
      <c r="D13" s="28">
        <f>D14+D18</f>
        <v>0</v>
      </c>
      <c r="E13" s="28">
        <f>E14+E18</f>
        <v>0</v>
      </c>
      <c r="F13" s="20" t="e">
        <f t="shared" ref="F13:F30" si="0">E13/D13*100</f>
        <v>#DIV/0!</v>
      </c>
    </row>
    <row r="14" spans="1:6" ht="24.75" customHeight="1">
      <c r="A14" s="16" t="s">
        <v>146</v>
      </c>
      <c r="B14" s="22" t="s">
        <v>176</v>
      </c>
      <c r="C14" s="177">
        <f>SUM(C15:C17)</f>
        <v>0</v>
      </c>
      <c r="D14" s="177">
        <f>SUM(D15:D17)</f>
        <v>0</v>
      </c>
      <c r="E14" s="177">
        <f>SUM(E15:E17)</f>
        <v>0</v>
      </c>
      <c r="F14" s="24" t="e">
        <f t="shared" si="0"/>
        <v>#DIV/0!</v>
      </c>
    </row>
    <row r="15" spans="1:6" ht="24.75" customHeight="1">
      <c r="A15" s="16" t="s">
        <v>148</v>
      </c>
      <c r="B15" s="22" t="s">
        <v>221</v>
      </c>
      <c r="C15" s="23"/>
      <c r="D15" s="26"/>
      <c r="E15" s="23"/>
      <c r="F15" s="24" t="e">
        <f t="shared" si="0"/>
        <v>#DIV/0!</v>
      </c>
    </row>
    <row r="16" spans="1:6" ht="24.75" customHeight="1">
      <c r="A16" s="16" t="s">
        <v>149</v>
      </c>
      <c r="B16" s="22" t="s">
        <v>222</v>
      </c>
      <c r="C16" s="23"/>
      <c r="D16" s="26"/>
      <c r="E16" s="23"/>
      <c r="F16" s="24" t="e">
        <f t="shared" si="0"/>
        <v>#DIV/0!</v>
      </c>
    </row>
    <row r="17" spans="1:6" ht="24.75" customHeight="1">
      <c r="A17" s="16" t="s">
        <v>150</v>
      </c>
      <c r="B17" s="22" t="s">
        <v>223</v>
      </c>
      <c r="C17" s="23"/>
      <c r="D17" s="26"/>
      <c r="E17" s="23"/>
      <c r="F17" s="24" t="e">
        <f t="shared" si="0"/>
        <v>#DIV/0!</v>
      </c>
    </row>
    <row r="18" spans="1:6" ht="24.75" customHeight="1">
      <c r="A18" s="16" t="s">
        <v>153</v>
      </c>
      <c r="B18" s="22" t="s">
        <v>154</v>
      </c>
      <c r="C18" s="177">
        <f>SUM(C19:C21)</f>
        <v>0</v>
      </c>
      <c r="D18" s="177">
        <f>SUM(D19:D21)</f>
        <v>0</v>
      </c>
      <c r="E18" s="177">
        <f>SUM(E19:E21)</f>
        <v>0</v>
      </c>
      <c r="F18" s="24" t="e">
        <f t="shared" si="0"/>
        <v>#DIV/0!</v>
      </c>
    </row>
    <row r="19" spans="1:6" ht="24.75" customHeight="1">
      <c r="A19" s="16" t="s">
        <v>155</v>
      </c>
      <c r="B19" s="22" t="s">
        <v>213</v>
      </c>
      <c r="C19" s="26"/>
      <c r="D19" s="26"/>
      <c r="E19" s="26"/>
      <c r="F19" s="24" t="e">
        <f t="shared" si="0"/>
        <v>#DIV/0!</v>
      </c>
    </row>
    <row r="20" spans="1:6" ht="24.75" customHeight="1">
      <c r="A20" s="16" t="s">
        <v>156</v>
      </c>
      <c r="B20" s="22" t="s">
        <v>214</v>
      </c>
      <c r="C20" s="23"/>
      <c r="D20" s="26"/>
      <c r="E20" s="23"/>
      <c r="F20" s="24" t="e">
        <f t="shared" si="0"/>
        <v>#DIV/0!</v>
      </c>
    </row>
    <row r="21" spans="1:6" ht="24.75" customHeight="1">
      <c r="A21" s="27" t="s">
        <v>157</v>
      </c>
      <c r="B21" s="22" t="s">
        <v>215</v>
      </c>
      <c r="C21" s="23"/>
      <c r="D21" s="23"/>
      <c r="E21" s="23"/>
      <c r="F21" s="24" t="e">
        <f t="shared" si="0"/>
        <v>#DIV/0!</v>
      </c>
    </row>
    <row r="22" spans="1:6" ht="24.75" customHeight="1">
      <c r="A22" s="27"/>
      <c r="B22" s="17" t="s">
        <v>158</v>
      </c>
      <c r="C22" s="28">
        <f>C12+C13</f>
        <v>0</v>
      </c>
      <c r="D22" s="28">
        <f>D12+D13</f>
        <v>0</v>
      </c>
      <c r="E22" s="28">
        <f>E12+E13</f>
        <v>0</v>
      </c>
      <c r="F22" s="20" t="e">
        <f t="shared" si="0"/>
        <v>#DIV/0!</v>
      </c>
    </row>
    <row r="23" spans="1:6" ht="24.75" customHeight="1">
      <c r="A23" s="27" t="s">
        <v>159</v>
      </c>
      <c r="B23" s="17" t="s">
        <v>160</v>
      </c>
      <c r="C23" s="28">
        <f>C24+C27+C28</f>
        <v>0</v>
      </c>
      <c r="D23" s="28">
        <f>D24+D27+D28</f>
        <v>0</v>
      </c>
      <c r="E23" s="28">
        <f>E24+E27+E28</f>
        <v>0</v>
      </c>
      <c r="F23" s="20" t="e">
        <f t="shared" si="0"/>
        <v>#DIV/0!</v>
      </c>
    </row>
    <row r="24" spans="1:6" ht="24.75" customHeight="1">
      <c r="A24" s="27" t="s">
        <v>161</v>
      </c>
      <c r="B24" s="22" t="s">
        <v>162</v>
      </c>
      <c r="C24" s="29">
        <f>C25+C26</f>
        <v>0</v>
      </c>
      <c r="D24" s="29">
        <f>D25+D26</f>
        <v>0</v>
      </c>
      <c r="E24" s="29">
        <f>E25+E26</f>
        <v>0</v>
      </c>
      <c r="F24" s="24" t="e">
        <f t="shared" si="0"/>
        <v>#DIV/0!</v>
      </c>
    </row>
    <row r="25" spans="1:6" ht="24.75" customHeight="1">
      <c r="A25" s="27" t="s">
        <v>163</v>
      </c>
      <c r="B25" s="22" t="s">
        <v>210</v>
      </c>
      <c r="C25" s="23"/>
      <c r="D25" s="26"/>
      <c r="E25" s="23"/>
      <c r="F25" s="24" t="e">
        <f t="shared" si="0"/>
        <v>#DIV/0!</v>
      </c>
    </row>
    <row r="26" spans="1:6" ht="33" customHeight="1">
      <c r="A26" s="27" t="s">
        <v>164</v>
      </c>
      <c r="B26" s="22" t="s">
        <v>224</v>
      </c>
      <c r="C26" s="23"/>
      <c r="D26" s="26"/>
      <c r="E26" s="23"/>
      <c r="F26" s="24" t="e">
        <f t="shared" si="0"/>
        <v>#DIV/0!</v>
      </c>
    </row>
    <row r="27" spans="1:6" ht="24.75" customHeight="1">
      <c r="A27" s="27" t="s">
        <v>168</v>
      </c>
      <c r="B27" s="178" t="s">
        <v>169</v>
      </c>
      <c r="C27" s="26"/>
      <c r="D27" s="26"/>
      <c r="E27" s="26"/>
      <c r="F27" s="24" t="e">
        <f t="shared" si="0"/>
        <v>#DIV/0!</v>
      </c>
    </row>
    <row r="28" spans="1:6" ht="24.75" customHeight="1">
      <c r="A28" s="27" t="s">
        <v>170</v>
      </c>
      <c r="B28" s="27" t="s">
        <v>171</v>
      </c>
      <c r="C28" s="26"/>
      <c r="D28" s="26"/>
      <c r="E28" s="26"/>
      <c r="F28" s="24" t="e">
        <f t="shared" si="0"/>
        <v>#DIV/0!</v>
      </c>
    </row>
    <row r="29" spans="1:6" ht="24.75" customHeight="1">
      <c r="A29" s="27" t="s">
        <v>172</v>
      </c>
      <c r="B29" s="37" t="s">
        <v>188</v>
      </c>
      <c r="C29" s="28">
        <f>SUM(C12+C13-C23)</f>
        <v>0</v>
      </c>
      <c r="D29" s="28">
        <f>SUM(D12+D13-D23)</f>
        <v>0</v>
      </c>
      <c r="E29" s="28">
        <f>SUM(E12+E13-E23)</f>
        <v>0</v>
      </c>
      <c r="F29" s="20" t="e">
        <f t="shared" si="0"/>
        <v>#DIV/0!</v>
      </c>
    </row>
    <row r="30" spans="1:6" ht="24.75" customHeight="1">
      <c r="A30" s="27"/>
      <c r="B30" s="17" t="s">
        <v>173</v>
      </c>
      <c r="C30" s="28">
        <f>C23+C29</f>
        <v>0</v>
      </c>
      <c r="D30" s="28">
        <f>D23+D29</f>
        <v>0</v>
      </c>
      <c r="E30" s="28">
        <f>E23+E29</f>
        <v>0</v>
      </c>
      <c r="F30" s="20" t="e">
        <f t="shared" si="0"/>
        <v>#DIV/0!</v>
      </c>
    </row>
    <row r="31" spans="1:6" s="36" customFormat="1" ht="24" customHeight="1">
      <c r="A31" s="38"/>
      <c r="B31" s="39" t="s">
        <v>140</v>
      </c>
    </row>
    <row r="32" spans="1:6" s="36" customFormat="1" ht="19.5" customHeight="1">
      <c r="A32" s="36" t="s">
        <v>280</v>
      </c>
      <c r="B32" s="7"/>
    </row>
    <row r="33" spans="1:16" s="36" customFormat="1" ht="19.5" customHeight="1">
      <c r="A33" s="40"/>
    </row>
    <row r="34" spans="1:16" s="261" customFormat="1" ht="14.25" customHeight="1">
      <c r="A34" s="249"/>
      <c r="B34" s="299" t="s">
        <v>275</v>
      </c>
      <c r="C34" s="293"/>
      <c r="D34" s="293"/>
      <c r="E34" s="293"/>
      <c r="F34" s="293"/>
      <c r="G34" s="244"/>
      <c r="H34" s="244"/>
      <c r="I34" s="244"/>
      <c r="J34" s="244"/>
      <c r="K34" s="244"/>
      <c r="L34" s="244"/>
      <c r="M34" s="244"/>
      <c r="N34" s="244"/>
      <c r="O34" s="244"/>
      <c r="P34" s="249"/>
    </row>
    <row r="35" spans="1:16" s="112" customFormat="1" ht="14.25" customHeight="1">
      <c r="A35" s="253"/>
      <c r="B35" s="298"/>
      <c r="C35" s="298"/>
      <c r="D35" s="253"/>
      <c r="E35" s="253"/>
      <c r="F35" s="253"/>
      <c r="G35" s="253"/>
    </row>
    <row r="36" spans="1:16" s="112" customFormat="1" ht="14.25" customHeight="1">
      <c r="A36" s="253"/>
      <c r="B36" s="306" t="s">
        <v>193</v>
      </c>
      <c r="D36" s="1154" t="s">
        <v>76</v>
      </c>
      <c r="E36" s="1154"/>
      <c r="F36" s="91"/>
      <c r="G36" s="253"/>
      <c r="H36" s="1168"/>
      <c r="I36" s="1168"/>
      <c r="J36" s="1168"/>
      <c r="K36" s="1168"/>
      <c r="L36" s="1168"/>
      <c r="M36" s="253"/>
      <c r="N36" s="253"/>
      <c r="O36" s="253"/>
    </row>
    <row r="37" spans="1:16" s="112" customFormat="1" ht="14.25" customHeight="1">
      <c r="A37" s="253"/>
      <c r="B37" s="307"/>
      <c r="C37" s="308"/>
      <c r="D37" s="283"/>
      <c r="E37" s="285"/>
      <c r="F37" s="286"/>
      <c r="G37" s="253"/>
      <c r="I37" s="91"/>
      <c r="J37" s="91"/>
      <c r="K37" s="91"/>
      <c r="L37" s="91"/>
      <c r="M37" s="91"/>
      <c r="N37" s="91"/>
      <c r="O37" s="91"/>
    </row>
    <row r="38" spans="1:16" s="112" customFormat="1" ht="14.25" customHeight="1">
      <c r="A38" s="253"/>
      <c r="B38" s="309"/>
      <c r="C38" s="308"/>
      <c r="D38" s="286"/>
      <c r="E38" s="287"/>
      <c r="F38" s="286"/>
      <c r="G38" s="253"/>
      <c r="I38" s="91"/>
      <c r="J38" s="91"/>
      <c r="K38" s="91"/>
      <c r="L38" s="91"/>
      <c r="M38" s="91"/>
      <c r="N38" s="91"/>
      <c r="O38" s="91"/>
    </row>
    <row r="39" spans="1:16" s="112" customFormat="1" ht="14.25" customHeight="1">
      <c r="A39" s="253"/>
      <c r="B39" s="309"/>
      <c r="C39" s="308"/>
      <c r="D39" s="286"/>
      <c r="E39" s="287"/>
      <c r="F39" s="286"/>
      <c r="G39" s="253"/>
      <c r="I39" s="91"/>
      <c r="J39" s="91"/>
      <c r="K39" s="91"/>
      <c r="L39" s="91"/>
      <c r="M39" s="91"/>
      <c r="N39" s="91"/>
      <c r="O39" s="91"/>
    </row>
    <row r="40" spans="1:16" s="112" customFormat="1" ht="14.25" customHeight="1">
      <c r="A40" s="253"/>
      <c r="B40" s="309"/>
      <c r="C40" s="308"/>
      <c r="D40" s="286"/>
      <c r="E40" s="287"/>
      <c r="F40" s="286"/>
      <c r="G40" s="253"/>
      <c r="I40" s="91"/>
      <c r="J40" s="91"/>
      <c r="K40" s="91"/>
      <c r="L40" s="91"/>
      <c r="M40" s="91"/>
      <c r="N40" s="91"/>
      <c r="O40" s="91"/>
    </row>
    <row r="41" spans="1:16" s="112" customFormat="1" ht="14.25" customHeight="1">
      <c r="A41" s="253"/>
      <c r="B41" s="309"/>
      <c r="C41" s="308"/>
      <c r="D41" s="286"/>
      <c r="E41" s="287"/>
      <c r="F41" s="286"/>
      <c r="G41" s="253"/>
      <c r="I41" s="91"/>
      <c r="J41" s="91"/>
      <c r="K41" s="91"/>
      <c r="L41" s="91"/>
      <c r="M41" s="91"/>
      <c r="N41" s="91"/>
      <c r="O41" s="91"/>
    </row>
    <row r="42" spans="1:16" s="112" customFormat="1" ht="14.25" customHeight="1">
      <c r="A42" s="253"/>
      <c r="B42" s="309"/>
      <c r="C42" s="308"/>
      <c r="D42" s="286"/>
      <c r="E42" s="287"/>
      <c r="F42" s="286"/>
      <c r="G42" s="253"/>
      <c r="I42" s="91"/>
      <c r="J42" s="91"/>
      <c r="K42" s="91"/>
      <c r="L42" s="91"/>
      <c r="M42" s="91"/>
      <c r="N42" s="91"/>
      <c r="O42" s="91"/>
    </row>
    <row r="43" spans="1:16" s="112" customFormat="1" ht="14.25" customHeight="1">
      <c r="A43" s="253"/>
      <c r="B43" s="309"/>
      <c r="C43" s="308"/>
      <c r="D43" s="286"/>
      <c r="E43" s="287"/>
      <c r="F43" s="286"/>
      <c r="G43" s="253"/>
      <c r="I43" s="91"/>
      <c r="J43" s="91"/>
      <c r="K43" s="91"/>
      <c r="L43" s="91"/>
      <c r="M43" s="91"/>
      <c r="N43" s="91"/>
      <c r="O43" s="91"/>
    </row>
    <row r="44" spans="1:16" s="112" customFormat="1" ht="14.25" customHeight="1">
      <c r="A44" s="253"/>
      <c r="B44" s="309"/>
      <c r="C44" s="308"/>
      <c r="D44" s="286"/>
      <c r="E44" s="287"/>
      <c r="F44" s="286"/>
      <c r="G44" s="253"/>
      <c r="H44" s="91"/>
      <c r="I44" s="91"/>
      <c r="J44" s="91"/>
      <c r="K44" s="91"/>
      <c r="L44" s="91"/>
      <c r="M44" s="91"/>
      <c r="N44" s="91"/>
      <c r="O44" s="91"/>
    </row>
    <row r="45" spans="1:16" s="112" customFormat="1" ht="14.25" customHeight="1">
      <c r="A45" s="253"/>
      <c r="B45" s="309"/>
      <c r="C45" s="308"/>
      <c r="D45" s="286"/>
      <c r="E45" s="287"/>
      <c r="F45" s="286"/>
      <c r="G45" s="253"/>
      <c r="H45" s="91"/>
      <c r="I45" s="91"/>
      <c r="J45" s="91"/>
      <c r="K45" s="91"/>
      <c r="L45" s="91"/>
      <c r="M45" s="91"/>
      <c r="N45" s="91"/>
      <c r="O45" s="91"/>
    </row>
    <row r="46" spans="1:16" s="112" customFormat="1" ht="14.25" customHeight="1">
      <c r="A46" s="253"/>
      <c r="B46" s="309"/>
      <c r="C46" s="308"/>
      <c r="D46" s="286"/>
      <c r="E46" s="287"/>
      <c r="F46" s="286"/>
      <c r="G46" s="253"/>
      <c r="H46" s="91"/>
      <c r="I46" s="91"/>
      <c r="J46" s="91"/>
      <c r="K46" s="91"/>
      <c r="L46" s="91"/>
      <c r="M46" s="91"/>
      <c r="N46" s="91"/>
      <c r="O46" s="91"/>
    </row>
    <row r="47" spans="1:16" s="112" customFormat="1" ht="14.25" customHeight="1">
      <c r="A47" s="253"/>
      <c r="B47" s="309"/>
      <c r="C47" s="308"/>
      <c r="D47" s="286"/>
      <c r="E47" s="287"/>
      <c r="F47" s="286"/>
      <c r="G47" s="253"/>
      <c r="H47" s="91"/>
      <c r="I47" s="91"/>
      <c r="J47" s="91"/>
      <c r="K47" s="91"/>
      <c r="L47" s="91"/>
      <c r="M47" s="91"/>
      <c r="N47" s="91"/>
      <c r="O47" s="91"/>
    </row>
    <row r="48" spans="1:16" s="112" customFormat="1" ht="14.25" customHeight="1">
      <c r="A48" s="253"/>
      <c r="B48" s="310"/>
      <c r="C48" s="308"/>
      <c r="D48" s="288"/>
      <c r="E48" s="290"/>
      <c r="F48" s="286"/>
      <c r="G48" s="253"/>
      <c r="H48" s="91"/>
      <c r="I48" s="91"/>
      <c r="J48" s="91"/>
      <c r="K48" s="91"/>
      <c r="L48" s="91"/>
      <c r="M48" s="91"/>
      <c r="N48" s="91"/>
      <c r="O48" s="91"/>
    </row>
    <row r="49" spans="1:15" s="112" customFormat="1" ht="14.25" customHeight="1">
      <c r="A49" s="253"/>
      <c r="B49" s="294" t="s">
        <v>103</v>
      </c>
      <c r="C49" s="294"/>
      <c r="D49" s="294" t="s">
        <v>103</v>
      </c>
      <c r="E49" s="294"/>
      <c r="F49" s="294"/>
      <c r="G49" s="253"/>
      <c r="H49" s="1165"/>
      <c r="I49" s="1163"/>
      <c r="J49" s="1163"/>
      <c r="K49" s="1163"/>
      <c r="L49" s="1163"/>
      <c r="M49" s="91"/>
      <c r="N49" s="294"/>
      <c r="O49" s="294"/>
    </row>
    <row r="50" spans="1:15" s="112" customFormat="1" ht="14.25" customHeight="1">
      <c r="A50" s="253"/>
      <c r="B50" s="298"/>
      <c r="C50" s="298"/>
      <c r="D50" s="253"/>
      <c r="E50" s="253"/>
      <c r="F50" s="253"/>
      <c r="G50" s="253"/>
    </row>
    <row r="51" spans="1:15" s="112" customFormat="1" ht="14.25" customHeight="1">
      <c r="A51" s="253"/>
      <c r="B51" s="298"/>
      <c r="C51" s="298"/>
      <c r="D51" s="253"/>
      <c r="E51" s="253"/>
      <c r="F51" s="253"/>
      <c r="G51" s="253"/>
    </row>
  </sheetData>
  <mergeCells count="6">
    <mergeCell ref="H49:L49"/>
    <mergeCell ref="D2:E2"/>
    <mergeCell ref="A6:F6"/>
    <mergeCell ref="A8:F8"/>
    <mergeCell ref="D36:E36"/>
    <mergeCell ref="H36:L36"/>
  </mergeCells>
  <printOptions horizontalCentered="1"/>
  <pageMargins left="0.78740157480314965" right="0.78740157480314965" top="0.78740157480314965" bottom="0.78740157480314965" header="0.11811023622047245" footer="0.11811023622047245"/>
  <pageSetup paperSize="9" scale="70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6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8.7109375" style="3" customWidth="1"/>
    <col min="2" max="2" width="50.85546875" style="4" customWidth="1"/>
    <col min="3" max="5" width="22.7109375" style="4" customWidth="1"/>
    <col min="6" max="6" width="11.5703125" style="4" customWidth="1"/>
    <col min="7" max="16384" width="9.140625" style="4"/>
  </cols>
  <sheetData>
    <row r="1" spans="1:6">
      <c r="D1" s="92" t="s">
        <v>177</v>
      </c>
    </row>
    <row r="2" spans="1:6" s="96" customFormat="1" ht="15.75" customHeight="1">
      <c r="A2" s="93" t="s">
        <v>106</v>
      </c>
      <c r="B2" s="144" t="s">
        <v>199</v>
      </c>
      <c r="D2" s="1220" t="s">
        <v>1297</v>
      </c>
      <c r="E2" s="1220"/>
      <c r="F2" s="145"/>
    </row>
    <row r="3" spans="1:6" s="96" customFormat="1" ht="15.75" customHeight="1">
      <c r="A3" s="93" t="s">
        <v>30</v>
      </c>
      <c r="B3" s="144" t="s">
        <v>199</v>
      </c>
      <c r="C3" s="146"/>
      <c r="D3" s="91" t="s">
        <v>13</v>
      </c>
      <c r="E3" s="91"/>
      <c r="F3" s="146"/>
    </row>
    <row r="4" spans="1:6" s="96" customFormat="1" ht="15.75" customHeight="1">
      <c r="D4" s="91" t="s">
        <v>1293</v>
      </c>
      <c r="E4" s="91"/>
    </row>
    <row r="5" spans="1:6" s="96" customFormat="1" ht="15.75" customHeight="1">
      <c r="D5" s="91"/>
      <c r="E5" s="91"/>
    </row>
    <row r="6" spans="1:6" s="96" customFormat="1" ht="18.75" customHeight="1">
      <c r="A6" s="1222" t="s">
        <v>249</v>
      </c>
      <c r="B6" s="1222"/>
      <c r="C6" s="1222"/>
      <c r="D6" s="1222"/>
      <c r="E6" s="1222"/>
      <c r="F6" s="1222"/>
    </row>
    <row r="7" spans="1:6" s="179" customFormat="1" ht="19.5" customHeight="1">
      <c r="E7" s="180"/>
      <c r="F7" s="181"/>
    </row>
    <row r="8" spans="1:6" s="179" customFormat="1" ht="54.75" customHeight="1">
      <c r="A8" s="1236" t="s">
        <v>269</v>
      </c>
      <c r="B8" s="1237"/>
      <c r="C8" s="1237"/>
      <c r="D8" s="1237"/>
      <c r="E8" s="1237"/>
      <c r="F8" s="1237"/>
    </row>
    <row r="9" spans="1:6">
      <c r="A9" s="182"/>
      <c r="B9" s="36"/>
      <c r="C9" s="36"/>
      <c r="D9" s="36"/>
      <c r="E9" s="36"/>
      <c r="F9" s="36"/>
    </row>
    <row r="10" spans="1:6">
      <c r="A10" s="183"/>
      <c r="B10" s="173"/>
      <c r="C10" s="173"/>
      <c r="D10" s="173"/>
      <c r="E10" s="174"/>
      <c r="F10" s="173" t="s">
        <v>56</v>
      </c>
    </row>
    <row r="11" spans="1:6" ht="31.5">
      <c r="A11" s="176" t="s">
        <v>14</v>
      </c>
      <c r="B11" s="15" t="s">
        <v>0</v>
      </c>
      <c r="C11" s="101" t="s">
        <v>246</v>
      </c>
      <c r="D11" s="101" t="s">
        <v>247</v>
      </c>
      <c r="E11" s="101" t="s">
        <v>248</v>
      </c>
      <c r="F11" s="101" t="s">
        <v>142</v>
      </c>
    </row>
    <row r="12" spans="1:6" s="5" customFormat="1" ht="15">
      <c r="A12" s="184">
        <v>1</v>
      </c>
      <c r="B12" s="184">
        <v>2</v>
      </c>
      <c r="C12" s="185">
        <v>3</v>
      </c>
      <c r="D12" s="186">
        <v>4</v>
      </c>
      <c r="E12" s="187">
        <v>5</v>
      </c>
      <c r="F12" s="186">
        <v>6</v>
      </c>
    </row>
    <row r="13" spans="1:6" ht="24" customHeight="1">
      <c r="A13" s="188" t="s">
        <v>143</v>
      </c>
      <c r="B13" s="17" t="s">
        <v>112</v>
      </c>
      <c r="C13" s="189"/>
      <c r="D13" s="19"/>
      <c r="E13" s="19"/>
      <c r="F13" s="177" t="e">
        <f>E13/D13*100</f>
        <v>#DIV/0!</v>
      </c>
    </row>
    <row r="14" spans="1:6" ht="24" customHeight="1">
      <c r="A14" s="188" t="s">
        <v>144</v>
      </c>
      <c r="B14" s="17" t="s">
        <v>145</v>
      </c>
      <c r="C14" s="28">
        <f>C15+C22</f>
        <v>0</v>
      </c>
      <c r="D14" s="28">
        <f>D15+D22</f>
        <v>0</v>
      </c>
      <c r="E14" s="28">
        <f>E15+E22</f>
        <v>0</v>
      </c>
      <c r="F14" s="177" t="e">
        <f t="shared" ref="F14:F37" si="0">E14/D14*100</f>
        <v>#DIV/0!</v>
      </c>
    </row>
    <row r="15" spans="1:6" ht="48.75" customHeight="1">
      <c r="A15" s="188" t="s">
        <v>146</v>
      </c>
      <c r="B15" s="22" t="s">
        <v>178</v>
      </c>
      <c r="C15" s="177">
        <f>SUM(C16:C21)</f>
        <v>0</v>
      </c>
      <c r="D15" s="177">
        <f>SUM(D16:D21)</f>
        <v>0</v>
      </c>
      <c r="E15" s="177">
        <f>SUM(E16:E21)</f>
        <v>0</v>
      </c>
      <c r="F15" s="177" t="e">
        <f t="shared" si="0"/>
        <v>#DIV/0!</v>
      </c>
    </row>
    <row r="16" spans="1:6" ht="27" customHeight="1">
      <c r="A16" s="188" t="s">
        <v>148</v>
      </c>
      <c r="B16" s="190" t="s">
        <v>270</v>
      </c>
      <c r="C16" s="33"/>
      <c r="D16" s="26"/>
      <c r="E16" s="31"/>
      <c r="F16" s="177" t="e">
        <f t="shared" si="0"/>
        <v>#DIV/0!</v>
      </c>
    </row>
    <row r="17" spans="1:7" ht="27" customHeight="1">
      <c r="A17" s="188" t="s">
        <v>149</v>
      </c>
      <c r="B17" s="190" t="s">
        <v>202</v>
      </c>
      <c r="C17" s="33"/>
      <c r="D17" s="26"/>
      <c r="E17" s="31"/>
      <c r="F17" s="177" t="e">
        <f t="shared" si="0"/>
        <v>#DIV/0!</v>
      </c>
    </row>
    <row r="18" spans="1:7" ht="27" customHeight="1">
      <c r="A18" s="188" t="s">
        <v>150</v>
      </c>
      <c r="B18" s="190" t="s">
        <v>203</v>
      </c>
      <c r="C18" s="33"/>
      <c r="D18" s="26"/>
      <c r="E18" s="31"/>
      <c r="F18" s="177" t="e">
        <f t="shared" si="0"/>
        <v>#DIV/0!</v>
      </c>
    </row>
    <row r="19" spans="1:7" ht="27" customHeight="1">
      <c r="A19" s="188" t="s">
        <v>151</v>
      </c>
      <c r="B19" s="190" t="s">
        <v>204</v>
      </c>
      <c r="C19" s="33"/>
      <c r="D19" s="26"/>
      <c r="E19" s="31"/>
      <c r="F19" s="177" t="e">
        <f t="shared" si="0"/>
        <v>#DIV/0!</v>
      </c>
    </row>
    <row r="20" spans="1:7" ht="27" customHeight="1">
      <c r="A20" s="188" t="s">
        <v>152</v>
      </c>
      <c r="B20" s="190" t="s">
        <v>205</v>
      </c>
      <c r="C20" s="33"/>
      <c r="D20" s="26"/>
      <c r="E20" s="31"/>
      <c r="F20" s="177" t="e">
        <f t="shared" si="0"/>
        <v>#DIV/0!</v>
      </c>
    </row>
    <row r="21" spans="1:7" ht="27" customHeight="1">
      <c r="A21" s="188" t="s">
        <v>179</v>
      </c>
      <c r="B21" s="22" t="s">
        <v>206</v>
      </c>
      <c r="C21" s="33"/>
      <c r="D21" s="26"/>
      <c r="E21" s="31"/>
      <c r="F21" s="177" t="e">
        <f t="shared" si="0"/>
        <v>#DIV/0!</v>
      </c>
    </row>
    <row r="22" spans="1:7" ht="27" customHeight="1">
      <c r="A22" s="188" t="s">
        <v>153</v>
      </c>
      <c r="B22" s="22" t="s">
        <v>154</v>
      </c>
      <c r="C22" s="177">
        <f>SUM(C23:C25)</f>
        <v>0</v>
      </c>
      <c r="D22" s="177">
        <f>SUM(D23:D25)</f>
        <v>0</v>
      </c>
      <c r="E22" s="177">
        <f>SUM(E23:E25)</f>
        <v>0</v>
      </c>
      <c r="F22" s="177" t="e">
        <f t="shared" si="0"/>
        <v>#DIV/0!</v>
      </c>
    </row>
    <row r="23" spans="1:7" ht="27" customHeight="1">
      <c r="A23" s="188" t="s">
        <v>155</v>
      </c>
      <c r="B23" s="22" t="s">
        <v>213</v>
      </c>
      <c r="C23" s="33"/>
      <c r="D23" s="26"/>
      <c r="E23" s="26"/>
      <c r="F23" s="177" t="e">
        <f t="shared" si="0"/>
        <v>#DIV/0!</v>
      </c>
    </row>
    <row r="24" spans="1:7" ht="27" customHeight="1">
      <c r="A24" s="188" t="s">
        <v>156</v>
      </c>
      <c r="B24" s="22" t="s">
        <v>225</v>
      </c>
      <c r="C24" s="33"/>
      <c r="D24" s="26"/>
      <c r="E24" s="31"/>
      <c r="F24" s="177" t="e">
        <f t="shared" si="0"/>
        <v>#DIV/0!</v>
      </c>
      <c r="G24" s="36"/>
    </row>
    <row r="25" spans="1:7" ht="27" customHeight="1">
      <c r="A25" s="32" t="s">
        <v>157</v>
      </c>
      <c r="B25" s="22" t="s">
        <v>215</v>
      </c>
      <c r="C25" s="33"/>
      <c r="D25" s="33"/>
      <c r="E25" s="31"/>
      <c r="F25" s="177" t="e">
        <f t="shared" si="0"/>
        <v>#DIV/0!</v>
      </c>
      <c r="G25" s="36"/>
    </row>
    <row r="26" spans="1:7" ht="27" customHeight="1">
      <c r="A26" s="32"/>
      <c r="B26" s="17" t="s">
        <v>158</v>
      </c>
      <c r="C26" s="28">
        <f>C13+C14</f>
        <v>0</v>
      </c>
      <c r="D26" s="28">
        <f>D13+D14</f>
        <v>0</v>
      </c>
      <c r="E26" s="28">
        <f>E13+E14</f>
        <v>0</v>
      </c>
      <c r="F26" s="28" t="e">
        <f t="shared" si="0"/>
        <v>#DIV/0!</v>
      </c>
      <c r="G26" s="34"/>
    </row>
    <row r="27" spans="1:7" ht="27" customHeight="1">
      <c r="A27" s="32" t="s">
        <v>159</v>
      </c>
      <c r="B27" s="17" t="s">
        <v>180</v>
      </c>
      <c r="C27" s="28">
        <f>C28+C34+C35</f>
        <v>0</v>
      </c>
      <c r="D27" s="28">
        <f>D28+D34+D35</f>
        <v>0</v>
      </c>
      <c r="E27" s="28">
        <f>E28+E34+E35</f>
        <v>0</v>
      </c>
      <c r="F27" s="28" t="e">
        <f t="shared" si="0"/>
        <v>#DIV/0!</v>
      </c>
      <c r="G27" s="191"/>
    </row>
    <row r="28" spans="1:7" ht="27" customHeight="1">
      <c r="A28" s="32" t="s">
        <v>161</v>
      </c>
      <c r="B28" s="22" t="s">
        <v>162</v>
      </c>
      <c r="C28" s="177">
        <f>SUM(C29:C33)</f>
        <v>0</v>
      </c>
      <c r="D28" s="177">
        <f>SUM(D29:D33)</f>
        <v>0</v>
      </c>
      <c r="E28" s="177">
        <f>SUM(E29:E33)</f>
        <v>0</v>
      </c>
      <c r="F28" s="177" t="e">
        <f t="shared" si="0"/>
        <v>#DIV/0!</v>
      </c>
      <c r="G28" s="191"/>
    </row>
    <row r="29" spans="1:7" ht="27" customHeight="1">
      <c r="A29" s="32" t="s">
        <v>163</v>
      </c>
      <c r="B29" s="22" t="s">
        <v>207</v>
      </c>
      <c r="C29" s="33"/>
      <c r="D29" s="26"/>
      <c r="E29" s="31"/>
      <c r="F29" s="177" t="e">
        <f t="shared" si="0"/>
        <v>#DIV/0!</v>
      </c>
      <c r="G29" s="191"/>
    </row>
    <row r="30" spans="1:7" ht="27" customHeight="1">
      <c r="A30" s="32" t="s">
        <v>164</v>
      </c>
      <c r="B30" s="22" t="s">
        <v>208</v>
      </c>
      <c r="C30" s="33"/>
      <c r="D30" s="26"/>
      <c r="E30" s="31"/>
      <c r="F30" s="177" t="e">
        <f t="shared" si="0"/>
        <v>#DIV/0!</v>
      </c>
      <c r="G30" s="191"/>
    </row>
    <row r="31" spans="1:7" ht="27" customHeight="1">
      <c r="A31" s="32" t="s">
        <v>165</v>
      </c>
      <c r="B31" s="22" t="s">
        <v>209</v>
      </c>
      <c r="C31" s="26"/>
      <c r="D31" s="26"/>
      <c r="E31" s="31"/>
      <c r="F31" s="177" t="e">
        <f t="shared" si="0"/>
        <v>#DIV/0!</v>
      </c>
      <c r="G31" s="191"/>
    </row>
    <row r="32" spans="1:7" ht="27" customHeight="1">
      <c r="A32" s="32" t="s">
        <v>181</v>
      </c>
      <c r="B32" s="22" t="s">
        <v>210</v>
      </c>
      <c r="C32" s="26"/>
      <c r="D32" s="26"/>
      <c r="E32" s="192"/>
      <c r="F32" s="177" t="e">
        <f t="shared" si="0"/>
        <v>#DIV/0!</v>
      </c>
      <c r="G32" s="191"/>
    </row>
    <row r="33" spans="1:16" ht="27" customHeight="1">
      <c r="A33" s="32" t="s">
        <v>182</v>
      </c>
      <c r="B33" s="193" t="s">
        <v>224</v>
      </c>
      <c r="C33" s="26"/>
      <c r="D33" s="26"/>
      <c r="E33" s="31"/>
      <c r="F33" s="177" t="e">
        <f t="shared" si="0"/>
        <v>#DIV/0!</v>
      </c>
      <c r="G33" s="191"/>
    </row>
    <row r="34" spans="1:16" ht="27" customHeight="1">
      <c r="A34" s="32" t="s">
        <v>168</v>
      </c>
      <c r="B34" s="27" t="s">
        <v>169</v>
      </c>
      <c r="C34" s="26"/>
      <c r="D34" s="26"/>
      <c r="E34" s="31"/>
      <c r="F34" s="177" t="e">
        <f t="shared" si="0"/>
        <v>#DIV/0!</v>
      </c>
      <c r="G34" s="34"/>
    </row>
    <row r="35" spans="1:16" ht="27" customHeight="1">
      <c r="A35" s="32" t="s">
        <v>170</v>
      </c>
      <c r="B35" s="27" t="s">
        <v>171</v>
      </c>
      <c r="C35" s="26"/>
      <c r="D35" s="26"/>
      <c r="E35" s="31"/>
      <c r="F35" s="177" t="e">
        <f t="shared" si="0"/>
        <v>#DIV/0!</v>
      </c>
      <c r="G35" s="36"/>
    </row>
    <row r="36" spans="1:16" ht="27" customHeight="1">
      <c r="A36" s="32" t="s">
        <v>172</v>
      </c>
      <c r="B36" s="37" t="s">
        <v>188</v>
      </c>
      <c r="C36" s="28">
        <f>C13+C14-C27</f>
        <v>0</v>
      </c>
      <c r="D36" s="28">
        <f>D13+D14-D27</f>
        <v>0</v>
      </c>
      <c r="E36" s="28">
        <f>E13+E14-E27</f>
        <v>0</v>
      </c>
      <c r="F36" s="28" t="e">
        <f t="shared" si="0"/>
        <v>#DIV/0!</v>
      </c>
      <c r="G36" s="36"/>
    </row>
    <row r="37" spans="1:16" ht="27" customHeight="1">
      <c r="A37" s="32"/>
      <c r="B37" s="17" t="s">
        <v>173</v>
      </c>
      <c r="C37" s="28">
        <f>C36+C27</f>
        <v>0</v>
      </c>
      <c r="D37" s="28">
        <f>D36+D27</f>
        <v>0</v>
      </c>
      <c r="E37" s="28">
        <f>E36+E27</f>
        <v>0</v>
      </c>
      <c r="F37" s="28" t="e">
        <f t="shared" si="0"/>
        <v>#DIV/0!</v>
      </c>
    </row>
    <row r="38" spans="1:16" s="196" customFormat="1" ht="24" customHeight="1">
      <c r="A38" s="194"/>
      <c r="B38" s="195" t="s">
        <v>140</v>
      </c>
    </row>
    <row r="39" spans="1:16" s="196" customFormat="1" ht="19.5" customHeight="1">
      <c r="A39" s="196" t="s">
        <v>280</v>
      </c>
      <c r="B39" s="197"/>
    </row>
    <row r="40" spans="1:16" s="196" customFormat="1" ht="10.5" customHeight="1">
      <c r="A40" s="198"/>
    </row>
    <row r="41" spans="1:16" s="261" customFormat="1" ht="14.25" customHeight="1">
      <c r="A41" s="249"/>
      <c r="B41" s="299" t="s">
        <v>275</v>
      </c>
      <c r="C41" s="293"/>
      <c r="D41" s="293"/>
      <c r="E41" s="293"/>
      <c r="F41" s="293"/>
      <c r="G41" s="244"/>
      <c r="H41" s="244"/>
      <c r="I41" s="244"/>
      <c r="J41" s="244"/>
      <c r="K41" s="244"/>
      <c r="L41" s="244"/>
      <c r="M41" s="244"/>
      <c r="N41" s="244"/>
      <c r="O41" s="244"/>
      <c r="P41" s="249"/>
    </row>
    <row r="42" spans="1:16" s="112" customFormat="1" ht="14.25" customHeight="1">
      <c r="A42" s="253"/>
      <c r="B42" s="298"/>
      <c r="C42" s="298"/>
      <c r="D42" s="253"/>
      <c r="E42" s="253"/>
      <c r="F42" s="253"/>
      <c r="G42" s="253"/>
    </row>
    <row r="43" spans="1:16" s="112" customFormat="1" ht="14.25" customHeight="1">
      <c r="A43" s="253"/>
      <c r="B43" s="306" t="s">
        <v>193</v>
      </c>
      <c r="D43" s="1154" t="s">
        <v>76</v>
      </c>
      <c r="E43" s="1154"/>
      <c r="F43" s="91"/>
      <c r="G43" s="253"/>
      <c r="H43" s="1168"/>
      <c r="I43" s="1168"/>
      <c r="J43" s="1168"/>
      <c r="K43" s="1168"/>
      <c r="L43" s="1168"/>
      <c r="M43" s="253"/>
      <c r="N43" s="253"/>
      <c r="O43" s="253"/>
    </row>
    <row r="44" spans="1:16" s="112" customFormat="1" ht="14.25" customHeight="1">
      <c r="A44" s="253"/>
      <c r="B44" s="307"/>
      <c r="C44" s="308"/>
      <c r="D44" s="283"/>
      <c r="E44" s="285"/>
      <c r="F44" s="286"/>
      <c r="G44" s="253"/>
      <c r="I44" s="91"/>
      <c r="J44" s="91"/>
      <c r="K44" s="91"/>
      <c r="L44" s="91"/>
      <c r="M44" s="91"/>
      <c r="N44" s="91"/>
      <c r="O44" s="91"/>
    </row>
    <row r="45" spans="1:16" s="112" customFormat="1" ht="14.25" customHeight="1">
      <c r="A45" s="253"/>
      <c r="B45" s="309"/>
      <c r="C45" s="308"/>
      <c r="D45" s="286"/>
      <c r="E45" s="287"/>
      <c r="F45" s="286"/>
      <c r="G45" s="253"/>
      <c r="I45" s="91"/>
      <c r="J45" s="91"/>
      <c r="K45" s="91"/>
      <c r="L45" s="91"/>
      <c r="M45" s="91"/>
      <c r="N45" s="91"/>
      <c r="O45" s="91"/>
    </row>
    <row r="46" spans="1:16" s="112" customFormat="1" ht="14.25" customHeight="1">
      <c r="A46" s="253"/>
      <c r="B46" s="309"/>
      <c r="C46" s="308"/>
      <c r="D46" s="286"/>
      <c r="E46" s="287"/>
      <c r="F46" s="286"/>
      <c r="G46" s="253"/>
      <c r="I46" s="91"/>
      <c r="J46" s="91"/>
      <c r="K46" s="91"/>
      <c r="L46" s="91"/>
      <c r="M46" s="91"/>
      <c r="N46" s="91"/>
      <c r="O46" s="91"/>
    </row>
    <row r="47" spans="1:16" s="112" customFormat="1" ht="14.25" customHeight="1">
      <c r="A47" s="253"/>
      <c r="B47" s="309"/>
      <c r="C47" s="308"/>
      <c r="D47" s="286"/>
      <c r="E47" s="287"/>
      <c r="F47" s="286"/>
      <c r="G47" s="253"/>
      <c r="I47" s="91"/>
      <c r="J47" s="91"/>
      <c r="K47" s="91"/>
      <c r="L47" s="91"/>
      <c r="M47" s="91"/>
      <c r="N47" s="91"/>
      <c r="O47" s="91"/>
    </row>
    <row r="48" spans="1:16" s="112" customFormat="1" ht="14.25" customHeight="1">
      <c r="A48" s="253"/>
      <c r="B48" s="309"/>
      <c r="C48" s="308"/>
      <c r="D48" s="286"/>
      <c r="E48" s="287"/>
      <c r="F48" s="286"/>
      <c r="G48" s="253"/>
      <c r="I48" s="91"/>
      <c r="J48" s="91"/>
      <c r="K48" s="91"/>
      <c r="L48" s="91"/>
      <c r="M48" s="91"/>
      <c r="N48" s="91"/>
      <c r="O48" s="91"/>
    </row>
    <row r="49" spans="1:15" s="112" customFormat="1" ht="14.25" customHeight="1">
      <c r="A49" s="253"/>
      <c r="B49" s="309"/>
      <c r="C49" s="308"/>
      <c r="D49" s="286"/>
      <c r="E49" s="287"/>
      <c r="F49" s="286"/>
      <c r="G49" s="253"/>
      <c r="H49" s="91"/>
      <c r="I49" s="91"/>
      <c r="J49" s="91"/>
      <c r="K49" s="91"/>
      <c r="L49" s="91"/>
      <c r="M49" s="91"/>
      <c r="N49" s="91"/>
      <c r="O49" s="91"/>
    </row>
    <row r="50" spans="1:15" s="112" customFormat="1" ht="14.25" customHeight="1">
      <c r="A50" s="253"/>
      <c r="B50" s="309"/>
      <c r="C50" s="308"/>
      <c r="D50" s="286"/>
      <c r="E50" s="287"/>
      <c r="F50" s="286"/>
      <c r="G50" s="253"/>
      <c r="H50" s="91"/>
      <c r="I50" s="91"/>
      <c r="J50" s="91"/>
      <c r="K50" s="91"/>
      <c r="L50" s="91"/>
      <c r="M50" s="91"/>
      <c r="N50" s="91"/>
      <c r="O50" s="91"/>
    </row>
    <row r="51" spans="1:15" s="112" customFormat="1" ht="14.25" customHeight="1">
      <c r="A51" s="253"/>
      <c r="B51" s="309"/>
      <c r="C51" s="308"/>
      <c r="D51" s="286"/>
      <c r="E51" s="287"/>
      <c r="F51" s="286"/>
      <c r="G51" s="253"/>
      <c r="H51" s="91"/>
      <c r="I51" s="91"/>
      <c r="J51" s="91"/>
      <c r="K51" s="91"/>
      <c r="L51" s="91"/>
      <c r="M51" s="91"/>
      <c r="N51" s="91"/>
      <c r="O51" s="91"/>
    </row>
    <row r="52" spans="1:15" s="112" customFormat="1" ht="14.25" customHeight="1">
      <c r="A52" s="253"/>
      <c r="B52" s="309"/>
      <c r="C52" s="308"/>
      <c r="D52" s="286"/>
      <c r="E52" s="287"/>
      <c r="F52" s="286"/>
      <c r="G52" s="253"/>
      <c r="H52" s="91"/>
      <c r="I52" s="91"/>
      <c r="J52" s="91"/>
      <c r="K52" s="91"/>
      <c r="L52" s="91"/>
      <c r="M52" s="91"/>
      <c r="N52" s="91"/>
      <c r="O52" s="91"/>
    </row>
    <row r="53" spans="1:15" s="112" customFormat="1" ht="14.25" customHeight="1">
      <c r="A53" s="253"/>
      <c r="B53" s="310"/>
      <c r="C53" s="308"/>
      <c r="D53" s="288"/>
      <c r="E53" s="290"/>
      <c r="F53" s="286"/>
      <c r="G53" s="253"/>
      <c r="H53" s="91"/>
      <c r="I53" s="91"/>
      <c r="J53" s="91"/>
      <c r="K53" s="91"/>
      <c r="L53" s="91"/>
      <c r="M53" s="91"/>
      <c r="N53" s="91"/>
      <c r="O53" s="91"/>
    </row>
    <row r="54" spans="1:15" s="112" customFormat="1" ht="14.25" customHeight="1">
      <c r="A54" s="253"/>
      <c r="B54" s="294" t="s">
        <v>103</v>
      </c>
      <c r="C54" s="294"/>
      <c r="D54" s="294" t="s">
        <v>103</v>
      </c>
      <c r="E54" s="294"/>
      <c r="F54" s="294"/>
      <c r="G54" s="253"/>
      <c r="H54" s="1165"/>
      <c r="I54" s="1163"/>
      <c r="J54" s="1163"/>
      <c r="K54" s="1163"/>
      <c r="L54" s="1163"/>
      <c r="M54" s="91"/>
      <c r="N54" s="294"/>
      <c r="O54" s="294"/>
    </row>
    <row r="55" spans="1:15" s="112" customFormat="1" ht="14.25" customHeight="1">
      <c r="A55" s="253"/>
      <c r="B55" s="298"/>
      <c r="C55" s="298"/>
      <c r="D55" s="253"/>
      <c r="E55" s="253"/>
      <c r="F55" s="253"/>
      <c r="G55" s="253"/>
    </row>
    <row r="56" spans="1:15" s="112" customFormat="1" ht="14.25" customHeight="1">
      <c r="A56" s="253"/>
      <c r="B56" s="298"/>
      <c r="C56" s="298"/>
      <c r="D56" s="253"/>
      <c r="E56" s="253"/>
      <c r="F56" s="253"/>
      <c r="G56" s="253"/>
    </row>
  </sheetData>
  <mergeCells count="6">
    <mergeCell ref="H54:L54"/>
    <mergeCell ref="D2:E2"/>
    <mergeCell ref="A6:F6"/>
    <mergeCell ref="A8:F8"/>
    <mergeCell ref="D43:E43"/>
    <mergeCell ref="H43:L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Nazwane zakresy</vt:lpstr>
      </vt:variant>
      <vt:variant>
        <vt:i4>26</vt:i4>
      </vt:variant>
    </vt:vector>
  </HeadingPairs>
  <TitlesOfParts>
    <vt:vector size="53" baseType="lpstr">
      <vt:lpstr>1. SF-Z</vt:lpstr>
      <vt:lpstr>Tabela SF-ZB do zał.nr 1</vt:lpstr>
      <vt:lpstr>Tabela SF-ZWN do zał.nr 1</vt:lpstr>
      <vt:lpstr>2. SF-WRD</vt:lpstr>
      <vt:lpstr>3. SF-FC</vt:lpstr>
      <vt:lpstr>4. SF-PR-1</vt:lpstr>
      <vt:lpstr>5. SF-PR-2</vt:lpstr>
      <vt:lpstr>6. SF-PR-3</vt:lpstr>
      <vt:lpstr>7. SF-PR-4</vt:lpstr>
      <vt:lpstr>8. SF-PR-5</vt:lpstr>
      <vt:lpstr>9. SF-PR-6</vt:lpstr>
      <vt:lpstr>10. SF-PR-7</vt:lpstr>
      <vt:lpstr>11. SF-PR-8</vt:lpstr>
      <vt:lpstr>12. SF-PPW</vt:lpstr>
      <vt:lpstr>13. SF-OP</vt:lpstr>
      <vt:lpstr>14. SF-ZOZ</vt:lpstr>
      <vt:lpstr>15. ADz I-ZOZ</vt:lpstr>
      <vt:lpstr>16. ADz II-ZOZ</vt:lpstr>
      <vt:lpstr>17. SF-IK</vt:lpstr>
      <vt:lpstr>18. SF-IK-W</vt:lpstr>
      <vt:lpstr>Specyfikacja do SF-IK-W</vt:lpstr>
      <vt:lpstr>19. ADz I-IK</vt:lpstr>
      <vt:lpstr>20. ADz II-IK</vt:lpstr>
      <vt:lpstr>21. SF-WORD</vt:lpstr>
      <vt:lpstr>22. ADz I-WORD</vt:lpstr>
      <vt:lpstr>23. ADz II-WORD</vt:lpstr>
      <vt:lpstr>24. SF-IU</vt:lpstr>
      <vt:lpstr>'1. SF-Z'!Obszar_wydruku</vt:lpstr>
      <vt:lpstr>'10. SF-PR-7'!Obszar_wydruku</vt:lpstr>
      <vt:lpstr>'11. SF-PR-8'!Obszar_wydruku</vt:lpstr>
      <vt:lpstr>'12. SF-PPW'!Obszar_wydruku</vt:lpstr>
      <vt:lpstr>'14. SF-ZOZ'!Obszar_wydruku</vt:lpstr>
      <vt:lpstr>'15. ADz I-ZOZ'!Obszar_wydruku</vt:lpstr>
      <vt:lpstr>'18. SF-IK-W'!Obszar_wydruku</vt:lpstr>
      <vt:lpstr>'19. ADz I-IK'!Obszar_wydruku</vt:lpstr>
      <vt:lpstr>'2. SF-WRD'!Obszar_wydruku</vt:lpstr>
      <vt:lpstr>'24. SF-IU'!Obszar_wydruku</vt:lpstr>
      <vt:lpstr>'3. SF-FC'!Obszar_wydruku</vt:lpstr>
      <vt:lpstr>'4. SF-PR-1'!Obszar_wydruku</vt:lpstr>
      <vt:lpstr>'5. SF-PR-2'!Obszar_wydruku</vt:lpstr>
      <vt:lpstr>'6. SF-PR-3'!Obszar_wydruku</vt:lpstr>
      <vt:lpstr>'7. SF-PR-4'!Obszar_wydruku</vt:lpstr>
      <vt:lpstr>'8. SF-PR-5'!Obszar_wydruku</vt:lpstr>
      <vt:lpstr>'9. SF-PR-6'!Obszar_wydruku</vt:lpstr>
      <vt:lpstr>'Tabela SF-ZB do zał.nr 1'!Obszar_wydruku</vt:lpstr>
      <vt:lpstr>'Tabela SF-ZWN do zał.nr 1'!Obszar_wydruku</vt:lpstr>
      <vt:lpstr>'14. SF-ZOZ'!Tytuły_wydruku</vt:lpstr>
      <vt:lpstr>'15. ADz I-ZOZ'!Tytuły_wydruku</vt:lpstr>
      <vt:lpstr>'17. SF-IK'!Tytuły_wydruku</vt:lpstr>
      <vt:lpstr>'19. ADz I-IK'!Tytuły_wydruku</vt:lpstr>
      <vt:lpstr>'20. ADz II-IK'!Tytuły_wydruku</vt:lpstr>
      <vt:lpstr>'21. SF-WORD'!Tytuły_wydruku</vt:lpstr>
      <vt:lpstr>'22. ADz I-WORD'!Tytuły_wydruku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Walecka-Gołasz</dc:creator>
  <cp:lastModifiedBy>Urząd Marszałkowski</cp:lastModifiedBy>
  <cp:lastPrinted>2026-01-22T08:30:01Z</cp:lastPrinted>
  <dcterms:created xsi:type="dcterms:W3CDTF">2003-05-07T07:23:27Z</dcterms:created>
  <dcterms:modified xsi:type="dcterms:W3CDTF">2026-01-22T08:32:35Z</dcterms:modified>
</cp:coreProperties>
</file>